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Лист1!$B$1:$B$305</definedName>
    <definedName name="_xlnm.Print_Titles" localSheetId="0">Лист1!$4:$4</definedName>
    <definedName name="_xlnm.Print_Area" localSheetId="0">Лист1!$A$1:$G$301</definedName>
  </definedNames>
  <calcPr calcId="125725" iterateDelta="1E-4"/>
</workbook>
</file>

<file path=xl/calcChain.xml><?xml version="1.0" encoding="utf-8"?>
<calcChain xmlns="http://schemas.openxmlformats.org/spreadsheetml/2006/main">
  <c r="F39" i="1"/>
  <c r="G7"/>
  <c r="F7"/>
  <c r="G155" l="1"/>
  <c r="F155"/>
  <c r="G126" l="1"/>
  <c r="G124" s="1"/>
  <c r="F126"/>
  <c r="G9"/>
  <c r="F9"/>
  <c r="G240"/>
  <c r="F240"/>
  <c r="F11" l="1"/>
  <c r="G11"/>
  <c r="F200"/>
  <c r="G200"/>
  <c r="F204"/>
  <c r="G204"/>
  <c r="F206"/>
  <c r="G206"/>
  <c r="F266"/>
  <c r="G266"/>
  <c r="F152"/>
  <c r="G152"/>
  <c r="F238" l="1"/>
  <c r="G238"/>
  <c r="F37"/>
  <c r="G37"/>
  <c r="F120" l="1"/>
  <c r="G120"/>
  <c r="F109"/>
  <c r="F108" s="1"/>
  <c r="G109"/>
  <c r="G108" s="1"/>
  <c r="F224"/>
  <c r="G224"/>
  <c r="F264"/>
  <c r="G264"/>
  <c r="F68"/>
  <c r="G68"/>
  <c r="F32" l="1"/>
  <c r="G32"/>
  <c r="F257"/>
  <c r="G257"/>
  <c r="F35"/>
  <c r="G35"/>
  <c r="G222" l="1"/>
  <c r="F222"/>
  <c r="F30"/>
  <c r="G30"/>
  <c r="F70"/>
  <c r="G70"/>
  <c r="F124"/>
  <c r="G271"/>
  <c r="G270" s="1"/>
  <c r="F271"/>
  <c r="F270" s="1"/>
  <c r="G34"/>
  <c r="F34"/>
  <c r="G293"/>
  <c r="G263" l="1"/>
  <c r="G261" s="1"/>
  <c r="F263"/>
  <c r="F261" s="1"/>
  <c r="G67"/>
  <c r="F67"/>
  <c r="G221"/>
  <c r="F221"/>
  <c r="G220"/>
  <c r="F220"/>
  <c r="G212" l="1"/>
  <c r="F212"/>
  <c r="F62"/>
  <c r="G62"/>
  <c r="F119" l="1"/>
  <c r="F118" s="1"/>
  <c r="G119"/>
  <c r="G118" s="1"/>
  <c r="G123"/>
  <c r="G122" s="1"/>
  <c r="F123"/>
  <c r="F122" s="1"/>
  <c r="G97"/>
  <c r="F97"/>
  <c r="G90"/>
  <c r="F90"/>
  <c r="G81"/>
  <c r="G73" s="1"/>
  <c r="F81"/>
  <c r="G102"/>
  <c r="F102"/>
  <c r="G116"/>
  <c r="F116"/>
  <c r="G115"/>
  <c r="F115"/>
  <c r="F73" l="1"/>
  <c r="G111"/>
  <c r="F111"/>
  <c r="G39"/>
  <c r="G151" l="1"/>
  <c r="G130" s="1"/>
  <c r="F151"/>
  <c r="F130" s="1"/>
  <c r="G289"/>
  <c r="F288"/>
  <c r="F272" s="1"/>
  <c r="G278"/>
  <c r="G272" l="1"/>
  <c r="G288"/>
  <c r="F5"/>
  <c r="G203"/>
  <c r="F203"/>
  <c r="G5" l="1"/>
</calcChain>
</file>

<file path=xl/sharedStrings.xml><?xml version="1.0" encoding="utf-8"?>
<sst xmlns="http://schemas.openxmlformats.org/spreadsheetml/2006/main" count="1387" uniqueCount="480">
  <si>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</si>
  <si>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</si>
  <si>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</si>
  <si>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</si>
  <si>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</si>
  <si>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 xml:space="preserve">04 </t>
  </si>
  <si>
    <t>48 0 00 00000</t>
  </si>
  <si>
    <t>43 0 00 00000</t>
  </si>
  <si>
    <t>41 0 00 00000</t>
  </si>
  <si>
    <t>41 1 00 00000</t>
  </si>
  <si>
    <t>47 0 00 00000</t>
  </si>
  <si>
    <t>46 0 00 00000</t>
  </si>
  <si>
    <t>60 0 00 00000</t>
  </si>
  <si>
    <t>65 0 00 00000</t>
  </si>
  <si>
    <t>63 0 00 00000</t>
  </si>
  <si>
    <t>62 0 00 00000</t>
  </si>
  <si>
    <t>39 0 00 00000</t>
  </si>
  <si>
    <t>57 0 00 00000</t>
  </si>
  <si>
    <t>51 0 00 00000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</si>
  <si>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</si>
  <si>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</si>
  <si>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</si>
  <si>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>14</t>
  </si>
  <si>
    <t>45 0 00 00000</t>
  </si>
  <si>
    <t>42 0 00 00000</t>
  </si>
  <si>
    <t>66 0 00 00000</t>
  </si>
  <si>
    <t>52 0 00 00000</t>
  </si>
  <si>
    <t>53 0 00 00000</t>
  </si>
  <si>
    <t>Наименование</t>
  </si>
  <si>
    <t>раздел</t>
  </si>
  <si>
    <t>подраздел</t>
  </si>
  <si>
    <t>целевая статья</t>
  </si>
  <si>
    <t>Всего</t>
  </si>
  <si>
    <t>01</t>
  </si>
  <si>
    <t>03</t>
  </si>
  <si>
    <t>02</t>
  </si>
  <si>
    <t>04</t>
  </si>
  <si>
    <t>06</t>
  </si>
  <si>
    <t>09</t>
  </si>
  <si>
    <t>08</t>
  </si>
  <si>
    <t>10</t>
  </si>
  <si>
    <t>05</t>
  </si>
  <si>
    <t>07</t>
  </si>
  <si>
    <t>12</t>
  </si>
  <si>
    <t>11</t>
  </si>
  <si>
    <t>13</t>
  </si>
  <si>
    <t xml:space="preserve">11 </t>
  </si>
  <si>
    <t>100</t>
  </si>
  <si>
    <t>200</t>
  </si>
  <si>
    <t>800</t>
  </si>
  <si>
    <t>300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</si>
  <si>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</si>
  <si>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 xml:space="preserve">Муниципальная программа "О социальной поддержке населения муниципального образования Чебаркульский городской округ " </t>
  </si>
  <si>
    <t>Муниципальная программа "Противодействие незаконному обороту и потреблению наркотиков и их прекурсоров"</t>
  </si>
  <si>
    <t>Муниципальная программа "Профилактика правонарушений на территории Чебаркульского городского округа "</t>
  </si>
  <si>
    <t>Муниципальная программа "Медицинские кадры на территории Чебаркульского городского округа "</t>
  </si>
  <si>
    <t xml:space="preserve">Муниципальная программа "Молодежь Чебаркуля" </t>
  </si>
  <si>
    <t>Муниципальная программа "Поддержка и развитие дошкольного образования в Чебаркульском городском округе"</t>
  </si>
  <si>
    <t>Муниципальная программа "Доступная среда"</t>
  </si>
  <si>
    <t>68 0 00 00000</t>
  </si>
  <si>
    <t>Муниципальная программа "Развитие культуры в муниципальном образовании Чебаркульский городской округ"</t>
  </si>
  <si>
    <t>Муниципальная программа "Эффективное управление муниципальной собственностью Чебаркульского городского округа "</t>
  </si>
  <si>
    <t>Муниципальная программа "Обеспечение доступным и комфортным жильем граждан Российской Федерации" в Чебаркульском городском округе"</t>
  </si>
  <si>
    <t>Муниципальная программа "Благоустройство территории Чебаркульского городского округа  "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</si>
  <si>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</si>
  <si>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</si>
  <si>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Муниципальная программа "Крепкая семья"</t>
  </si>
  <si>
    <t>Муниципальная программа  "Модернизация объектов коммунальной инфраструктуры"</t>
  </si>
  <si>
    <t>67 0 00 00000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</si>
  <si>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</si>
  <si>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</si>
  <si>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Муниципальная программа "Формирование современной городской среды на территории Чебаркульского городского округа" </t>
  </si>
  <si>
    <t>Муниципальная программа "Создание условий для развития туризма на территории Чебаркульского городского округа"</t>
  </si>
  <si>
    <t>48 0 Е8 00000</t>
  </si>
  <si>
    <t>48 0 Е8 S1010</t>
  </si>
  <si>
    <t>67 0 F2 00000</t>
  </si>
  <si>
    <t>67 0 F2 55550</t>
  </si>
  <si>
    <t>52 0 Р1 00000</t>
  </si>
  <si>
    <t>37 0 00 00000</t>
  </si>
  <si>
    <t>Муниципальная программа "Профилактика терроризма, минимизации и (или) ликвидации последствий проявления терроризма на территории Чебаркульского городского округа"</t>
  </si>
  <si>
    <t>36 0 00 00000</t>
  </si>
  <si>
    <t>Муниципальная программа "Развитие муниципальной службы в Чебаркульском городском округе"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</si>
  <si>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</si>
  <si>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36 0 00 79020</t>
  </si>
  <si>
    <t>36 0 00 79021</t>
  </si>
  <si>
    <t>99 0 00 20400</t>
  </si>
  <si>
    <t>99 0 00 21100</t>
  </si>
  <si>
    <t>99 0 00 20300</t>
  </si>
  <si>
    <t>99 0 00 03060</t>
  </si>
  <si>
    <t>99 0 00 12010</t>
  </si>
  <si>
    <t>99 0 00 99090</t>
  </si>
  <si>
    <t>99 0 00 67040</t>
  </si>
  <si>
    <t>99 0 00 51200</t>
  </si>
  <si>
    <t>99 0 00 59300</t>
  </si>
  <si>
    <t>51 0 00 30200</t>
  </si>
  <si>
    <t>37 0 00 79030</t>
  </si>
  <si>
    <t>39 0 00 79008</t>
  </si>
  <si>
    <t>45 0 00 79542</t>
  </si>
  <si>
    <t>69 0 00 79700</t>
  </si>
  <si>
    <t>62 0 00 79545</t>
  </si>
  <si>
    <t>41 1 00 79033</t>
  </si>
  <si>
    <t>99 0 00 22500</t>
  </si>
  <si>
    <t>53 0 00 28340</t>
  </si>
  <si>
    <t>53 0 00 28350</t>
  </si>
  <si>
    <t>53 0 00 28370</t>
  </si>
  <si>
    <t>53 0 00 28390</t>
  </si>
  <si>
    <t>53 0 00 28400</t>
  </si>
  <si>
    <t>53 0 00 52200</t>
  </si>
  <si>
    <t>53 0 00 52500</t>
  </si>
  <si>
    <t>53 0 00 49127</t>
  </si>
  <si>
    <t>52 0 00 28190</t>
  </si>
  <si>
    <t>52 0 00 79570</t>
  </si>
  <si>
    <t>68 0 00 79050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</si>
  <si>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</si>
  <si>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</si>
  <si>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</si>
  <si>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</si>
  <si>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</si>
  <si>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</si>
  <si>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</si>
  <si>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</si>
  <si>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</si>
  <si>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63 0 00 61080</t>
  </si>
  <si>
    <t>60 0 00 78001</t>
  </si>
  <si>
    <t>60 0 00 78002</t>
  </si>
  <si>
    <t>60 0 00 78003</t>
  </si>
  <si>
    <t>60 0 00 78004</t>
  </si>
  <si>
    <t>60 0 00 78007</t>
  </si>
  <si>
    <t>44 0 00 79517</t>
  </si>
  <si>
    <t>Национальный проект "Жилье и городская среда"</t>
  </si>
  <si>
    <t>67 0 F0 00000</t>
  </si>
  <si>
    <t>52 0 Р0 00000</t>
  </si>
  <si>
    <t>Национальный проект "Демография"</t>
  </si>
  <si>
    <t>48 0 Е0 00000</t>
  </si>
  <si>
    <t>Национальный проект "Образование"</t>
  </si>
  <si>
    <t>Региональный проект "Социальная активность"</t>
  </si>
  <si>
    <t>63 0 00 20400</t>
  </si>
  <si>
    <t>63 0 00 99120</t>
  </si>
  <si>
    <t>63 0 00 45200</t>
  </si>
  <si>
    <t>63 0 00 77001</t>
  </si>
  <si>
    <t>63 0 00 77002</t>
  </si>
  <si>
    <t>63 0 00 77005</t>
  </si>
  <si>
    <t>63 0 00 77011</t>
  </si>
  <si>
    <t>47 0 00 42000</t>
  </si>
  <si>
    <t>46 0 00 42100</t>
  </si>
  <si>
    <t>46 0 00 79526</t>
  </si>
  <si>
    <t>57 0 00 34003</t>
  </si>
  <si>
    <t>57 0 00 20400</t>
  </si>
  <si>
    <t>57 0 00 90020</t>
  </si>
  <si>
    <t>43 0 00 20400</t>
  </si>
  <si>
    <t>43 0 00 45200</t>
  </si>
  <si>
    <t>65 0 00 20400</t>
  </si>
  <si>
    <t>65 0 00 45200</t>
  </si>
  <si>
    <t>42 0 00 80005</t>
  </si>
  <si>
    <t>65 0 00 45000</t>
  </si>
  <si>
    <t>65 0 00 80001</t>
  </si>
  <si>
    <t>65 0 00 80003</t>
  </si>
  <si>
    <t>65 0 00 80004</t>
  </si>
  <si>
    <t>65 0 00 L5191</t>
  </si>
  <si>
    <t>46 0 00 43300</t>
  </si>
  <si>
    <t>46 0 00 42300</t>
  </si>
  <si>
    <t>46 0 00 S3010</t>
  </si>
  <si>
    <t>46 0 00 42400</t>
  </si>
  <si>
    <t>46 0 00 79522</t>
  </si>
  <si>
    <t>46 0 00 79525</t>
  </si>
  <si>
    <t>46 0 00 20400</t>
  </si>
  <si>
    <t>46 0 00 45200</t>
  </si>
  <si>
    <t>49 0 00 00000</t>
  </si>
  <si>
    <t>49 0 00 S9010</t>
  </si>
  <si>
    <t>66 0 00 79013</t>
  </si>
  <si>
    <t>99 0 00 45200</t>
  </si>
  <si>
    <t>Муниципальная программа "Природоохранные мероприятия  на территории Чебаркульского городского округа"</t>
  </si>
  <si>
    <t>43 0 00 78400</t>
  </si>
  <si>
    <t>43 0 00 78500</t>
  </si>
  <si>
    <t>43 0 00 78100</t>
  </si>
  <si>
    <t>43 0 00 78200</t>
  </si>
  <si>
    <t>43 0 00 78600</t>
  </si>
  <si>
    <t>43 0 00 78800</t>
  </si>
  <si>
    <t>65 0 00 80002</t>
  </si>
  <si>
    <t>Региональный проект "Формирование комфортной городской среды"</t>
  </si>
  <si>
    <t>46 0 Е0 00000</t>
  </si>
  <si>
    <t>Региональный проект "Финансовая поддержка семей при рождении детей"</t>
  </si>
  <si>
    <t>46 0 00 L3040</t>
  </si>
  <si>
    <t>Муниципальная программа "Поддержка социально ориентированных некоммерческих организаций Чебаркульского городского округа"</t>
  </si>
  <si>
    <t>60 0 00 78008</t>
  </si>
  <si>
    <t>60 0 00 78009</t>
  </si>
  <si>
    <t>51 0 00 46030</t>
  </si>
  <si>
    <t>56 1 00 L4970</t>
  </si>
  <si>
    <t>ё</t>
  </si>
  <si>
    <t>47 0 00 S4030</t>
  </si>
  <si>
    <t>Муниципальная программа "Управление муниципальными финансами и муниципальным долгом Чебаркульского городского округа"</t>
  </si>
  <si>
    <t>55 0 00 00000</t>
  </si>
  <si>
    <t>55 0 00 20400</t>
  </si>
  <si>
    <t>99 0 00 07005</t>
  </si>
  <si>
    <t>44 0 F0 00000</t>
  </si>
  <si>
    <t>44 0 F1 00000</t>
  </si>
  <si>
    <t>Национальный проект «Жилье и городская среда»</t>
  </si>
  <si>
    <t>Региональный проект "Жилье"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</si>
  <si>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</si>
  <si>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43 0 00 70040</t>
  </si>
  <si>
    <t>рублей</t>
  </si>
  <si>
    <t>46 0 EВ 00000</t>
  </si>
  <si>
    <t>Региональный проект "Патриотическое воспитание граждан Российской Федерации"</t>
  </si>
  <si>
    <t>99 0 00 00092</t>
  </si>
  <si>
    <t>44 0 00 79515</t>
  </si>
  <si>
    <t>99 0 00 79012</t>
  </si>
  <si>
    <t>Муниципальная программа "Развитие образования в Чебаркульском городском округе"</t>
  </si>
  <si>
    <t>Муниципальная программа "Развитие физической культуры и спорта в муниципальном образовании Чебаркульский городской округ "</t>
  </si>
  <si>
    <t>52 0 00 L0820</t>
  </si>
  <si>
    <t>35 0 00 00000</t>
  </si>
  <si>
    <t>35 0 00 45010</t>
  </si>
  <si>
    <t>47 0 00 04070</t>
  </si>
  <si>
    <t>46 0 00 42500</t>
  </si>
  <si>
    <t>43 0 00 78900</t>
  </si>
  <si>
    <t>2025 год</t>
  </si>
  <si>
    <t>2026 год</t>
  </si>
  <si>
    <t>65 0 00 S4670</t>
  </si>
  <si>
    <t>99 0 00 07009</t>
  </si>
  <si>
    <t>46 0 EВ 51790</t>
  </si>
  <si>
    <t>44 0 00 S4020</t>
  </si>
  <si>
    <t>44 0 F1 S0211</t>
  </si>
  <si>
    <t>44 0 00 S4010</t>
  </si>
  <si>
    <t>67 0 00 79100</t>
  </si>
  <si>
    <t>Условно утвержденные расходы</t>
  </si>
  <si>
    <t>Организация обучения муниципальных служащих на курсах повышения квалификации (Закупка товаров, работ и услуг для государственных (муниципальных) нужд)</t>
  </si>
  <si>
    <t>Организация проведения ежегодной диспансеризации муниципальных служащих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</si>
  <si>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РФ и органов местного самоуправления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</si>
  <si>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РФ 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</si>
  <si>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РФ и органов местного самоуправления (Иные бюджетные ассигнования)</t>
  </si>
  <si>
    <t>Председатель представительного органа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</si>
  <si>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наказам избирателей (Иные бюджетные ассигнования)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</si>
  <si>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</si>
  <si>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организацию работы комиссий по делам несовершеннолетних и защите их прав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</si>
  <si>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организацию работы комиссий по делам несовершеннолетних и защите их прав  (Закупка товаров, работ и услуг для государственных (муниципальных) нужд)</t>
  </si>
  <si>
    <t>Комплектование, учет, использование и хранение архивных документов, отнесенных к государственной собственности Челябинской области  (Закупка товаров, работ и услуг для государственных (муниципальных) нужд)</t>
  </si>
  <si>
    <t>Реализация переданных государственных полномочий в области охраны труда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</si>
  <si>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в области охраны труда  (Закупка товаров, работ и услуг для государственных (муниципальных) нужд)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</si>
  <si>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  (Закупка товаров, работ и услуг для государственных (муниципальных) нужд)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</si>
  <si>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 (Закупка товаров, работ и услуг для государственных (муниципальных) нужд)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</si>
  <si>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</si>
  <si>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(Закупка товаров, работ и услуг для государственных (муниципальных) нужд)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</si>
  <si>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(Иные бюджетные ассигнования)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</si>
  <si>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 (Иные бюджетные ассигнования)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</si>
  <si>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</si>
  <si>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 (Закупка товаров, работ и услуг для государственных (муниципальных) нужд)</t>
  </si>
  <si>
    <t>Единая дежурно-диспетчерская служба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</si>
  <si>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Единая дежурно-диспетчерская служба (Закупка товаров, работ и услуг для государственных (муниципальных) нужд)</t>
  </si>
  <si>
    <t>Единая дежурно-диспетчерская служба (Иные бюджетные ассигнования)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</si>
  <si>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</si>
  <si>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 (Закупка товаров, работ и услуг для государственных (муниципальных) нужд)</t>
  </si>
  <si>
    <t>Разработка проектно-сметной документации для объектов муниципального образования (Закупка товаров, работ и услуг для государственных (муниципальных) нужд)</t>
  </si>
  <si>
    <t>Обеспечение общественного правопорядка при проведении мероприятий с массовым пребыванием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</si>
  <si>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общественного правопорядка при проведении мероприятий с массовым пребыванием граждан (Закупка товаров, работ и услуг для государственных (муниципальных) нужд)</t>
  </si>
  <si>
    <t>Осуществление деятельности по обращению с животными без владельцев, обитающими на территории городского округа (Предоставление субсидий бюджетным, автономным учреждениям и иным некоммерческим организациям)</t>
  </si>
  <si>
    <t>Субсидии садоводческим некоммерческим товариществам на возмещение затрат по инженерному обеспечению территорий (Предоставление субсидий бюджетным, автономным учреждениям и иным некоммерческим организациям)</t>
  </si>
  <si>
    <t>Мероприятия в рамках программы по оздоровлению экологической обстановки (Закупка товаров, работ и услуг для государственных (муниципальных) нужд)</t>
  </si>
  <si>
    <t>Подъемные выплаты вновь трудоустроенным специалистам с медицинским образованием (Социальное обеспечение и иные выплаты населению)</t>
  </si>
  <si>
    <t>Проведение городских мероприятий и социальная поддержка ветеранов (пенсионеров) (Предоставление субсидий бюджетным, автономным учреждениям и иным некоммерческим организациям)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</si>
  <si>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 (Предоставление субсидий бюджетным, автономным учреждениям и иным некоммерческим организациям)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</si>
  <si>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 (Предоставление субсидий бюджетным, автономным учреждениям и иным некоммерческим организациям)</t>
  </si>
  <si>
    <t>Руководитель контрольно-счетной палаты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</si>
  <si>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Профилактические мероприятия по предотвращению распространения наркотиков (Закупка товаров, работ и услуг для государственных (муниципальных) нужд)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</si>
  <si>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 (Закупка товаров, работ и услуг для государственных (муниципальных) нужд)</t>
  </si>
  <si>
    <t>Зимнее и летнее содержание дорог (Закупка товаров, работ и услуг для государственных (муниципальных) нужд)</t>
  </si>
  <si>
    <t>Обслуживание светофорных объектов, обслуживание, замена и установка дорожных знаков (Закупка товаров, работ и услуг для государственных (муниципальных) нужд)</t>
  </si>
  <si>
    <t>Ремонт и замена пешеходных ограждений, устройство пешеходных переходов (Закупка товаров, работ и услуг для государственных (муниципальных) нужд)</t>
  </si>
  <si>
    <t>Ремонт внутриквартальных проездов, гредирование, отсыпка дорог, устройство тротуаров (Закупка товаров, работ и услуг для государственных (муниципальных) нужд)</t>
  </si>
  <si>
    <t>Летнее содержание дорог и элементов их обустройства (Закупка товаров, работ и услуг для государственных (муниципальных) нужд)</t>
  </si>
  <si>
    <t>Ремонт дорог (Закупка товаров, работ и услуг для государственных (муниципальных) нужд)</t>
  </si>
  <si>
    <t>Капитальный ремонт, ремонт и содержание автомобильных дорог общего пользования местного значения (Закупка товаров, работ и услуг для государственных (муниципальных) нужд)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</si>
  <si>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 (Иные бюджетные ассигнования)</t>
  </si>
  <si>
    <t>Мероприятия по водоснабжению и водоотведению (Закупка товаров, работ и услуг для государственных (муниципальных) нужд)</t>
  </si>
  <si>
    <t>Проведение мероприятий  по теплоснабжению (Закупка товаров, работ и услуг для государственных (муниципальных) нужд)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</si>
  <si>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ПИР (Закупка товаров, работ и услуг для государственных (муниципальных) нужд)</t>
  </si>
  <si>
    <t>Строительство (реконструкция) обектов водоснабжения, водоотведения и (или) теплоснабжения в рамках реализации проектов по развитию территорий (Капитальные вложения в объекты государственной (муниципальной) собственности)</t>
  </si>
  <si>
    <t>Содержание и текущий ремонт объектов благоустройства (Закупка товаров, работ и услуг для государственных (муниципальных) нужд)</t>
  </si>
  <si>
    <t>Организация освещения улиц (Закупка товаров, работ и услуг для государственных (муниципальных) нужд)</t>
  </si>
  <si>
    <t>Прочие мероприятия по благоустройству городского округа (Закупка товаров, работ и услуг для государственных (муниципальных) нужд)</t>
  </si>
  <si>
    <t>Учреждения, осуществляющие содержание и текущий ремонт объектов благоустройства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</si>
  <si>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Учреждения, осуществляющие содержание и текущий ремонт объектов благоустройства (Закупка товаров, работ и услуг для государственных (муниципальных) нужд)</t>
  </si>
  <si>
    <t>Учреждения, осуществляющие содержание и текущий ремонт объектов благоустройства (Иные бюджетные ассигнования)</t>
  </si>
  <si>
    <t>Софинансирование на разработку проектно-сметной документации на строительство набережной города Чебаркуль "Метеоритный берег" (Закупка товаров, работ и услуг для государственных (муниципальных) нужд)</t>
  </si>
  <si>
    <t>Реализация приоритетного проекта "Формирование комфортной городской среды" (Закупка товаров, работ и услуг для государственных (муниципальных) нужд)</t>
  </si>
  <si>
    <t>Строительство газопроводов и газовых сетей, в том числе проектно-изыскательский работы (Капитальные вложения в объекты недвижимого имущества государственной (муниципальной) собственности)</t>
  </si>
  <si>
    <t>Исполнение исполнительных листов (Иные бюджетные ассигнования)</t>
  </si>
  <si>
    <t>Руководство и управление в сфере установленных функций органов государственной власти субъектов РФ и органов местного самоуправления( Закупка товаров, работ и услуг для государственных (муниципальных) нужд)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</si>
  <si>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</si>
  <si>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</si>
  <si>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доме(Закупка товаров, работ и услуг для государственных (муниципальных) нужд)</t>
  </si>
  <si>
    <t>Подготовка ПСД строительства ФОК (Капитальные вложения в объекты государственной (муниципальной) собственности)</t>
  </si>
  <si>
    <t>Мероприятия по обеспечению антитеррористической защищенности объектов (территорий) муниципальных образовательных организаций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</si>
  <si>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</si>
  <si>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 (Предоставление субсидий бюджетным, автономным учреждениям и иным некоммерческим организациям)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</si>
  <si>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</si>
  <si>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</si>
  <si>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</si>
  <si>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</si>
  <si>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(Предоставление субсидий бюджетным, автономным учреждениям и иным некоммерческим организациям)</t>
  </si>
  <si>
    <t>Школы-детские сады, школы начальные, неполные средние и средние (Предоставление субсидий бюджетным, автономным учреждениям и иным некоммерческим организациям)</t>
  </si>
  <si>
    <t>Специальные (коррекционные) учреждения (Предоставление субсидий бюджетным, автономным учреждениям и иным некоммерческим организациям)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</si>
  <si>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(Предоставление субсидий бюджетным, автономным учреждениям и иным некоммерческим организациям)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</si>
  <si>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 (Предоставление субсидий бюджетным, автономным учреждениям и иным некоммерческим организациям)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</si>
  <si>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</si>
  <si>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</si>
  <si>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</si>
  <si>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ремонтных работ по замене оконных блоков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</si>
  <si>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</si>
  <si>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Учреждения по внешкольной работе с детьми (Предоставление субсидий бюджетным, автономным учреждениям и иным некоммерческим организациям)</t>
  </si>
  <si>
    <t>Обеспечение функционирования модели персонифицированного финансирования дополнительного образования детей (Предоставление субсидий бюджетным, автономным учреждениям и иным некоммерческим организациям)</t>
  </si>
  <si>
    <t>Обеспечение функционирования модели персонифицированного финансирования дополнительного образования детей (Иные бюджетные ассигнования)</t>
  </si>
  <si>
    <t>Проведение мероприятий с детьми и молодежью  (Закупка товаров, работ и услуг для государственных (муниципальных) нужд)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</si>
  <si>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 (Предоставление субсидий бюджетным, автономным учреждениям и иным некоммерческим организациям)</t>
  </si>
  <si>
    <t>Организация отдыха и оздоровления (Предоставление субсидий бюджетным, автономным учреждениям и иным некоммерческим организациям)</t>
  </si>
  <si>
    <t>Ревакцинация детей школьного возраста против клещевого энцифалита (Предоставление субсидий бюджетным, автономным учреждениям и иным некоммерческим организациям)</t>
  </si>
  <si>
    <t>Поддержка и развитие профессионального мастерства педагогических работников, поддержка одаренных детей и талантливой молодежи (Закупка товаров, работ и услуг для государственных (муниципальных) нужд)</t>
  </si>
  <si>
    <t>Поддержка и развитие профессионального мастерства педагогических работников, поддержка одаренных детей и талантливой молодежи (Социальное обеспечение и иные выплаты населению)</t>
  </si>
  <si>
    <t>Организация профильных смен для детей, состоящих на профилактическом учете (Предоставление субсидий бюджетным, автономным учреждениям и иным некоммерческим организациям)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</si>
  <si>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</si>
  <si>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</si>
  <si>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</si>
  <si>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Обучение учащихся с учетом требований государственных образовательных стандартов дополнительного образования (Предоставление субсидий бюджетным, автономным учреждениям и иным некоммерческим организациям)</t>
  </si>
  <si>
    <t>Организация культурно-досуговых мероприятий (Закупка товаров, работ и услуг для государственных (муниципальных) нужд)</t>
  </si>
  <si>
    <t>Развитие туризма и формирование благоприятного имиджа Чебаркульского городского округа (Закупка товаров, работ и услуг для государственных (муниципальных) нужд)</t>
  </si>
  <si>
    <t>Организация культурно-досуговых мероприятий и эффективное управление сферой культуры (Закупка товаров, работ и услуг для государственных (муниципальных) нужд)</t>
  </si>
  <si>
    <t>Организация культурно-досуговых мероприятий и эффективное управление сферой культуры (Социальное обеспечение и иные выплаты населению)</t>
  </si>
  <si>
    <t>Сохранение и развитие культурно-досуговой сферы (Предоставление субсидий бюджетным, автономным учреждениям и иным некоммерческим организациям)</t>
  </si>
  <si>
    <t>Сохранение историко-культурного наследия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</si>
  <si>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Сохранение историко-культурного наследия (Закупка товаров, работ и услуг для государственных (муниципальных) нужд)</t>
  </si>
  <si>
    <t>Сохранение историко-культурного наследия (Предоставление субсидий бюджетным, автономным учреждениям и иным некоммерческим организациям)</t>
  </si>
  <si>
    <t>Сохранение историко-культурного наследия (Иные бюджетные ассигнования)</t>
  </si>
  <si>
    <t>Обеспечение доступности информационных ресурсов населению города через библиотечное обслуживание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</si>
  <si>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доступности информационных ресурсов населению города через библиотечное обслуживание (Закупка товаров, работ и услуг для государственных (муниципальных) нужд)</t>
  </si>
  <si>
    <t>Обеспечение доступности информационных ресурсов населению города через библиотечное обслуживание (Иные бюджетные ассигнования)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</si>
  <si>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 (Закупка товаров, работ и услуг для государственных (муниципальных) нужд)</t>
  </si>
  <si>
    <t>Обеспечение доступности зданий и сооружений в сферах жизнедеятельности инвалидов и других маломобильных групп населения (Закупка товаров, работ и услуг для государственных (муниципальных) нужд)</t>
  </si>
  <si>
    <t>Обеспечение доступа к объектам  спорта (Предоставление субсидий бюджетным, автономным учреждениям и иным некоммерческим организациям)</t>
  </si>
  <si>
    <t>Проведение мероприятий в рамках календарного плана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</si>
  <si>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в рамках календарного плана (Закупка товаров, работ и услуг для государственных (муниципальных) нужд)</t>
  </si>
  <si>
    <t>Премии, гранты, стипендии (Социальное обеспечение и иные выплаты населению)</t>
  </si>
  <si>
    <t>Содержание центров тестирования Всероссийского физкультурно-спортивного комплекса "Готов к труду и обороне" (Предоставление субсидий бюджетным, автономным учреждениям и иным некоммерческим организациям)</t>
  </si>
  <si>
    <t>Текущий ремонт и приобретение оборудования (Предоставление субсидий бюджетным, автономным учреждениям и иным некоммерческим организациям)</t>
  </si>
  <si>
    <t>Спортивная подготовка по олимпийским и неолимпийским видам спорта (Предоставление субсидий бюджетным, автономным учреждениям и иным некоммерческим организациям)</t>
  </si>
  <si>
    <t>Субсидий некоммерческим организациям в сфере физической культуры и спорта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</si>
  <si>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</si>
  <si>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</si>
  <si>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</si>
  <si>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старшего возраста (Предоставление субсидий бюджетным, автономным учреждениям и иным некоммерческим организациям)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</si>
  <si>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</si>
  <si>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среднего возраста  (Предоставление субсидий бюджетным, автономным учреждениям и иным некоммерческим организациям)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</si>
  <si>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 (Предоставление субсидий бюджетным, автономным учреждениям и иным некоммерческим организациям)</t>
  </si>
  <si>
    <t>Субсидии местным бюджетам на оплату услуг специалистов по организации "Плавание для всех" (Предоставление субсидий бюджетным, автономным учреждениям и иным некоммерческим организациям)</t>
  </si>
  <si>
    <t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 (Предоставление субсидий бюджетным, автономным учреждениям и иным некоммерческим организациям)</t>
  </si>
  <si>
    <t>Обеспечение доступности зданий и сооружений в сферах жизнедеятельности инвалидов и других маломобильных групп населения (Предоставление субсидий бюджетным, автономным учреждениям и иным некоммерческим организациям)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</si>
  <si>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 (Предоставление субсидий бюджетным, автономным учреждениям и иным некоммерческим организациям)</t>
  </si>
  <si>
    <t>Приобретение технических средств реабилитации для пунктов проката в муниципальных учреждениях социальной защиты населения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</si>
  <si>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 (Предоставление субсидий бюджетным, автономным учреждениям и иным некоммерческим организациям)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</si>
  <si>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</si>
  <si>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  (Социальное обеспечение и иные выплаты населению)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</si>
  <si>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</si>
  <si>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 (Социальное обеспечение и иные выплаты населению)</t>
  </si>
  <si>
    <t>Ежемесячная денежная выплата в соответствии с Законом Челябинской области «О звании «Ветеран труда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</si>
  <si>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звании «Ветеран труда Челябинской области»  (Социальное обеспечение и иные выплаты населению)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</si>
  <si>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 (Закупка товаров, работ и услуг для государственных (муниципальных) нужд)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</si>
  <si>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 (Социальное обеспечение и иные выплаты населению)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</si>
  <si>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 (Закупка товаров, работ и услуг для государственных (муниципальных) нужд)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</si>
  <si>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</si>
  <si>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</si>
  <si>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 (Социальное обеспечение и иные выплаты населению)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</si>
  <si>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</si>
  <si>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</si>
  <si>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  (Закупка товаров, работ и услуг для государственных (муниципальных) нужд))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</si>
  <si>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 (Социальное обеспечение и иные выплаты населению)</t>
  </si>
  <si>
    <t>Адресная субсидия гражданам в связи с ростом платы за коммунальные услуги (Социальное обеспечение и иные выплаты населению)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</si>
  <si>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</si>
  <si>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 (Социальное обеспечение и иные выплаты населению)</t>
  </si>
  <si>
    <t>Выплата пенсии за выслугу лет лицам, замещавшим должности муниципальной службы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</si>
  <si>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 (Закупка товаров, работ и услуг для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</si>
  <si>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</si>
  <si>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  (Закупка товаров, работ и услуг для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</si>
  <si>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 (Социальное обеспечение и иные выплаты населению)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</si>
  <si>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</si>
  <si>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</si>
  <si>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</si>
  <si>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</si>
  <si>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(Иные бюджетные ассигнования)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</si>
  <si>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</si>
  <si>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(Социальное обеспечение и иные выплаты населению)</t>
  </si>
  <si>
    <t>Ежемесячное пособие на ребенка в соответствии с Законом Челябинской области «О ежемесячном пособии на ребенка»  (Закупка товаров, работ и услуг для государственных (муниципальных) нужд)</t>
  </si>
  <si>
    <t>Ежемесячное пособие на ребенка в соответствии с Законом Челябинской области «О ежемесячном пособии на ребенка»  (Социальное обеспечение и иные выплаты населению)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</si>
  <si>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</si>
  <si>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 (Социальное обеспечение и иные выплаты населению)</t>
  </si>
  <si>
    <t>Реализация мероприятий по поддержке семей и детей группы риска (Социальное обеспечение и иные выплаты населению)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</si>
  <si>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</si>
  <si>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 (Социальное обеспечение и иные выплаты населению)</t>
  </si>
  <si>
    <t>Организация и проведение социальных городских мероприятий (Закупка товаров, работ и услуг для государственных (муниципальных) нужд)</t>
  </si>
  <si>
    <t>Обеспечение доступности зданий и сооружений в сферах жизнедеятельности инвалидов и других маломобильных групп населения (Обеспечение деятельности (оказание услуг) подведомственных казенных учреждений)</t>
  </si>
  <si>
    <t>Организация и осуществление деятельности по опеке и попечительству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</si>
  <si>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 (Закупка товаров, работ и услуг для государственных (муниципальных) нужд)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</si>
  <si>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</si>
  <si>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(Закупка товаров, работ и услуг для государственных (муниципальных) нужд)</t>
  </si>
  <si>
    <t>Реализация мероприятий по поддержке семей и детей группы риска (Закупка товаров, работ и услуг для государственных (муниципальных) нужд)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</si>
  <si>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</si>
  <si>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</si>
  <si>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</si>
  <si>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</si>
  <si>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</si>
  <si>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 (Закупка товаров, работ и услуг для государственных (муниципальных) нужд)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</si>
  <si>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 (Закупка товаров, работ и услуг для государственных (муниципальных) нужд)</t>
  </si>
  <si>
    <t>Ежемесячная денежная выплата Почетным гражданам города (Закупка товаров, работ и услуг для государственных (муниципальных) нужд)</t>
  </si>
  <si>
    <t>Ежемесячная денежная выплата Почетным гражданам города (Социальное обеспечение и иные выплаты населению)</t>
  </si>
  <si>
    <t>Выплата единовременного денежного пособия (Социальное обеспечение и иные выплаты населению)</t>
  </si>
  <si>
    <t>Оказание материальной помощи в связи с пожаром (Социальное обеспечение и иные выплаты населению)</t>
  </si>
  <si>
    <t>Единовременное денежное пособие юбилярам (90, 95, 100 лет) (Социальное обеспечение и иные выплаты населению)</t>
  </si>
  <si>
    <t>Текущий ремонт и содержание помещений и имущества, находящихся в муниципальной казне (Закупка товаров, работ и услуг для государственных (муниципальных) нужд)</t>
  </si>
  <si>
    <t>Текущий ремонт и содержание помещений и имущества, находящихся в муниципальной казне (Иные бюджетные ассигнования)</t>
  </si>
  <si>
    <t>Мероприятия по учету и распоряжению земельными участками (Закупка товаров, работ и услуг для государственных (муниципальных) нужд)</t>
  </si>
  <si>
    <t>Обеспечение предоставления жилых помещений детям-сиротам и детям, оставшимся без попечения родителей, лицам из их числа по догорам найма специализированных жилых помещений ( Капитальные вложения в объекты недвижимого имущества государственной (муниципальной) собственности)</t>
  </si>
  <si>
    <t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 (Социальное обеспечение и иные выплаты населению)</t>
  </si>
  <si>
    <t>Резервные фонды местных администраций (Иные бюджетные ассигнования)</t>
  </si>
  <si>
    <t>Оплата электроэнергии светофорных объектов  (Закупка товаров, работ и услуг для государственных (муниципальных) нужд)</t>
  </si>
  <si>
    <t>Расходы бюджета Чебаркульского городского округа по целевым статьям (муниципальным программам  и непрограммным направлениям деятельности), группам видов расходов, разделам и подразделам классификации расходов бюджетов на   плановый период 2025 и 2026 годов</t>
  </si>
  <si>
    <t>Муниципальная программа "Реализация государственной национальной политики Российской Федерации и профилактика экстремизма в муниципальном образовании «Чебаркульский городской округ»</t>
  </si>
  <si>
    <t>46 0 00 S3500</t>
  </si>
  <si>
    <t>Муниципальная программа "Профилактика безнадзорности и правонарушений несовершеннолетних Чебаркульского городского округа"</t>
  </si>
  <si>
    <t>Обеспечение развития и укрепленияматериально-технической базы домов культуры в населенных пунктах с числом жителей до 50 тысяч человек  (Закупка товаров, работ и услуг для государственных (муниципальных) нужд)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</si>
  <si>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недвижимого имущества государственной (муниципальной) собственности)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</si>
  <si>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</si>
  <si>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47 0 00 S4040</t>
  </si>
  <si>
    <t>47 0 00 04090</t>
  </si>
  <si>
    <t>47 0 00 S4100</t>
  </si>
  <si>
    <t>46 0 00 03230</t>
  </si>
  <si>
    <t>46 0 00 03260</t>
  </si>
  <si>
    <t>46 0 00 03310</t>
  </si>
  <si>
    <t>46 0 00 53035</t>
  </si>
  <si>
    <t>Поддержка и развитие профессионального мастерства педагогических работников, поддержка одаренных детей и талантливой молодежи (Предоставление субсидий бюджетным, автономным учреждениям и иным некоммерческим организациям)</t>
  </si>
  <si>
    <t>46 0 00 S3173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</si>
  <si>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 (Предоставление субсидий бюджетным, автономным учреждениям и иным некоммерческим организациям)</t>
  </si>
  <si>
    <t>46 0 00 03261</t>
  </si>
  <si>
    <t>Организация временного трудоустройства несовершеннолетних в каникулярное время  (Закупка товаров, работ и услуг для государственных (муниципальных) нужд)</t>
  </si>
  <si>
    <t>Организация временного трудоустройства несовершеннолетних в каникулярное время  (Предоставление субсидий бюджетным, автономным учреждениям и иным некоммерческим организациям)</t>
  </si>
  <si>
    <t>Организация отдыха, оздоровление детей в каникулярное время  (Предоставление субсидий бюджетным, автономным учреждениям и иным некоммерческим организациям)</t>
  </si>
  <si>
    <t>46 0 00 S3350</t>
  </si>
  <si>
    <t>46 0 00 03180</t>
  </si>
  <si>
    <t>46 0 00 03210</t>
  </si>
  <si>
    <t>46 0 00 S3190</t>
  </si>
  <si>
    <t>46 0 00 S3290</t>
  </si>
  <si>
    <t>52 0 00 28630</t>
  </si>
  <si>
    <t>52 0 00 28160</t>
  </si>
  <si>
    <t>52 0 00 28170</t>
  </si>
  <si>
    <t>52 0 00 28200</t>
  </si>
  <si>
    <t>52 0 00 28040</t>
  </si>
  <si>
    <t>52 0 00 28050</t>
  </si>
  <si>
    <t>52 0 00 28120</t>
  </si>
  <si>
    <t>52 0 Р1 28010</t>
  </si>
  <si>
    <t>53 0 00 28660</t>
  </si>
  <si>
    <t>53 0 00 28630</t>
  </si>
  <si>
    <t>53 0 00 28600</t>
  </si>
  <si>
    <t>53 0 00 28360</t>
  </si>
  <si>
    <t>53 0 00 28380</t>
  </si>
  <si>
    <t>53 0 00 28420</t>
  </si>
  <si>
    <t>53 0 00 28440</t>
  </si>
  <si>
    <t>53 0 00 28450</t>
  </si>
  <si>
    <t>53 0 00 28460</t>
  </si>
  <si>
    <t>53 0 00 28560</t>
  </si>
  <si>
    <t>Муниципаьная программа "Поддержка инициативных проектов в Чебаркульском городском округе"</t>
  </si>
  <si>
    <t>34 0 00 00000</t>
  </si>
  <si>
    <t>34 0 00 24010</t>
  </si>
  <si>
    <t>43 0 00 S0012</t>
  </si>
  <si>
    <t>43 0 00 S0013</t>
  </si>
  <si>
    <t>43 0 00 S0014</t>
  </si>
  <si>
    <t>43 0 00 S0016</t>
  </si>
  <si>
    <t>43 0 00 S0017</t>
  </si>
  <si>
    <t>43 0 00 S0018</t>
  </si>
  <si>
    <t>43 0 00 S0019</t>
  </si>
  <si>
    <t>43 0 00 S001Б</t>
  </si>
  <si>
    <t>43 0 00 S0030</t>
  </si>
  <si>
    <t>43 0 00 S0040</t>
  </si>
  <si>
    <t>60 0 00 S6120</t>
  </si>
  <si>
    <t>60 0 00 S6200</t>
  </si>
  <si>
    <t>Приложение 2
к решению Собрания депутатов
Чебаркульского городского округа
    от 28.12.2024 г. № 602   
 Приложение 3
к решению Собрания депутатов
Чебаркульского городского округа
от 19.12.2023 г. №  626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</si>
</sst>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rgb="FFFF0000"/>
      <name val="Arial Cyr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0" fillId="3" borderId="0" xfId="0" applyFill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textRotation="90" readingOrder="2"/>
    </xf>
    <xf numFmtId="49" fontId="7" fillId="3" borderId="1" xfId="0" applyNumberFormat="1" applyFont="1" applyFill="1" applyBorder="1" applyAlignment="1">
      <alignment horizontal="center" textRotation="90" wrapText="1" readingOrder="2"/>
    </xf>
    <xf numFmtId="4" fontId="11" fillId="3" borderId="1" xfId="0" applyNumberFormat="1" applyFont="1" applyFill="1" applyBorder="1"/>
    <xf numFmtId="4" fontId="13" fillId="3" borderId="1" xfId="0" applyNumberFormat="1" applyFont="1" applyFill="1" applyBorder="1"/>
    <xf numFmtId="0" fontId="2" fillId="3" borderId="1" xfId="1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49" fontId="7" fillId="3" borderId="1" xfId="0" applyNumberFormat="1" applyFont="1" applyFill="1" applyBorder="1" applyAlignment="1">
      <alignment horizontal="left" textRotation="90" wrapText="1" readingOrder="2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3" fillId="3" borderId="0" xfId="0" applyFont="1" applyFill="1"/>
    <xf numFmtId="0" fontId="11" fillId="3" borderId="0" xfId="0" applyFont="1" applyFill="1" applyBorder="1" applyAlignment="1">
      <alignment horizontal="right"/>
    </xf>
    <xf numFmtId="49" fontId="14" fillId="3" borderId="1" xfId="0" applyNumberFormat="1" applyFont="1" applyFill="1" applyBorder="1" applyAlignment="1"/>
    <xf numFmtId="0" fontId="11" fillId="3" borderId="0" xfId="0" applyNumberFormat="1" applyFont="1" applyFill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top" wrapText="1"/>
    </xf>
    <xf numFmtId="0" fontId="14" fillId="3" borderId="1" xfId="1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vertical="top" wrapText="1"/>
    </xf>
    <xf numFmtId="0" fontId="15" fillId="3" borderId="1" xfId="0" applyNumberFormat="1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/>
    <xf numFmtId="0" fontId="16" fillId="2" borderId="0" xfId="0" applyFont="1" applyFill="1"/>
    <xf numFmtId="4" fontId="17" fillId="3" borderId="1" xfId="0" applyNumberFormat="1" applyFont="1" applyFill="1" applyBorder="1"/>
    <xf numFmtId="0" fontId="3" fillId="4" borderId="0" xfId="0" applyFont="1" applyFill="1"/>
    <xf numFmtId="4" fontId="3" fillId="4" borderId="0" xfId="0" applyNumberFormat="1" applyFont="1" applyFill="1"/>
    <xf numFmtId="2" fontId="11" fillId="3" borderId="0" xfId="0" applyNumberFormat="1" applyFont="1" applyFill="1" applyAlignment="1">
      <alignment horizontal="left" vertical="top" wrapText="1"/>
    </xf>
    <xf numFmtId="0" fontId="11" fillId="3" borderId="0" xfId="0" applyFont="1" applyFill="1" applyAlignment="1">
      <alignment vertical="center" wrapText="1"/>
    </xf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574</xdr:row>
      <xdr:rowOff>97781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574</xdr:row>
      <xdr:rowOff>97781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566</xdr:row>
      <xdr:rowOff>42030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566</xdr:row>
      <xdr:rowOff>42030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142875</xdr:rowOff>
    </xdr:to>
    <xdr:pic>
      <xdr:nvPicPr>
        <xdr:cNvPr id="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142875</xdr:rowOff>
    </xdr:to>
    <xdr:pic>
      <xdr:nvPicPr>
        <xdr:cNvPr id="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142875</xdr:rowOff>
    </xdr:to>
    <xdr:pic>
      <xdr:nvPicPr>
        <xdr:cNvPr id="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142875</xdr:rowOff>
    </xdr:to>
    <xdr:pic>
      <xdr:nvPicPr>
        <xdr:cNvPr id="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142875</xdr:rowOff>
    </xdr:to>
    <xdr:pic>
      <xdr:nvPicPr>
        <xdr:cNvPr id="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370</xdr:row>
      <xdr:rowOff>142871</xdr:rowOff>
    </xdr:to>
    <xdr:pic>
      <xdr:nvPicPr>
        <xdr:cNvPr id="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370</xdr:row>
      <xdr:rowOff>142871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370</xdr:row>
      <xdr:rowOff>142871</xdr:rowOff>
    </xdr:to>
    <xdr:pic>
      <xdr:nvPicPr>
        <xdr:cNvPr id="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370</xdr:row>
      <xdr:rowOff>142871</xdr:rowOff>
    </xdr:to>
    <xdr:pic>
      <xdr:nvPicPr>
        <xdr:cNvPr id="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559</xdr:row>
      <xdr:rowOff>125554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559</xdr:row>
      <xdr:rowOff>125554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551</xdr:row>
      <xdr:rowOff>116895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551</xdr:row>
      <xdr:rowOff>116895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142875</xdr:rowOff>
    </xdr:to>
    <xdr:pic>
      <xdr:nvPicPr>
        <xdr:cNvPr id="4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051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142875</xdr:rowOff>
    </xdr:to>
    <xdr:pic>
      <xdr:nvPicPr>
        <xdr:cNvPr id="4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051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view="pageBreakPreview" zoomScale="120" zoomScaleSheetLayoutView="120" workbookViewId="0">
      <selection activeCell="F1" sqref="F1:G1"/>
    </sheetView>
  </sheetViews>
  <sheetFormatPr defaultRowHeight="12.75"/>
  <cols>
    <col min="1" max="1" width="68" style="26" customWidth="1"/>
    <col min="2" max="2" width="10.28515625" style="22" customWidth="1"/>
    <col min="3" max="3" width="4" style="22" customWidth="1"/>
    <col min="4" max="4" width="4.140625" style="22" customWidth="1"/>
    <col min="5" max="5" width="5.5703125" style="22" customWidth="1"/>
    <col min="6" max="7" width="15.28515625" style="9" customWidth="1"/>
    <col min="8" max="8" width="14" bestFit="1" customWidth="1"/>
  </cols>
  <sheetData>
    <row r="1" spans="1:9" ht="117" customHeight="1">
      <c r="A1" s="38"/>
      <c r="B1" s="42"/>
      <c r="C1" s="42"/>
      <c r="D1" s="42"/>
      <c r="E1" s="42"/>
      <c r="F1" s="42" t="s">
        <v>479</v>
      </c>
      <c r="G1" s="42"/>
      <c r="H1" s="39"/>
      <c r="I1" s="39"/>
    </row>
    <row r="2" spans="1:9" ht="31.5" customHeight="1">
      <c r="A2" s="41" t="s">
        <v>420</v>
      </c>
      <c r="B2" s="41"/>
      <c r="C2" s="41"/>
      <c r="D2" s="41"/>
      <c r="E2" s="41"/>
      <c r="F2" s="41"/>
      <c r="G2" s="41"/>
    </row>
    <row r="3" spans="1:9">
      <c r="A3" s="40" t="s">
        <v>69</v>
      </c>
      <c r="B3" s="40"/>
      <c r="C3" s="40"/>
      <c r="D3" s="40"/>
      <c r="E3" s="40"/>
      <c r="F3" s="24"/>
      <c r="G3" s="24" t="s">
        <v>200</v>
      </c>
    </row>
    <row r="4" spans="1:9" ht="74.25" customHeight="1">
      <c r="A4" s="27" t="s">
        <v>28</v>
      </c>
      <c r="B4" s="11" t="s">
        <v>31</v>
      </c>
      <c r="C4" s="10" t="s">
        <v>29</v>
      </c>
      <c r="D4" s="10" t="s">
        <v>30</v>
      </c>
      <c r="E4" s="19" t="s">
        <v>2</v>
      </c>
      <c r="F4" s="17" t="s">
        <v>214</v>
      </c>
      <c r="G4" s="17" t="s">
        <v>215</v>
      </c>
    </row>
    <row r="5" spans="1:9" s="1" customFormat="1">
      <c r="A5" s="28" t="s">
        <v>32</v>
      </c>
      <c r="B5" s="20"/>
      <c r="C5" s="20"/>
      <c r="D5" s="20"/>
      <c r="E5" s="20"/>
      <c r="F5" s="4">
        <f>F9+F11+F30+F32+F34+F37+F39+F62+F70+F73+F111+F118+F122+F124+F130+F155+F200+F203+F206+F212+F222+F224+F238+F257+F261+F266+F270+F272+F6+F7</f>
        <v>1617836430</v>
      </c>
      <c r="G5" s="4">
        <f>G9+G11+G30+G32+G34+G37+G39+G62+G70+G73+G111+G118+G122+G124+G130+G155+G200+G203+G206+G212+G222+G224+G238+G257+G261+G266+G270+G272+G6+G7</f>
        <v>1673023910</v>
      </c>
    </row>
    <row r="6" spans="1:9" s="1" customFormat="1">
      <c r="A6" s="28" t="s">
        <v>223</v>
      </c>
      <c r="B6" s="20"/>
      <c r="C6" s="20"/>
      <c r="D6" s="20"/>
      <c r="E6" s="20"/>
      <c r="F6" s="4">
        <v>17570000</v>
      </c>
      <c r="G6" s="4">
        <v>37500000</v>
      </c>
    </row>
    <row r="7" spans="1:9" s="1" customFormat="1" ht="15.75" customHeight="1">
      <c r="A7" s="32" t="s">
        <v>464</v>
      </c>
      <c r="B7" s="25" t="s">
        <v>465</v>
      </c>
      <c r="C7" s="20"/>
      <c r="D7" s="20"/>
      <c r="E7" s="20"/>
      <c r="F7" s="4">
        <f>F8</f>
        <v>36249649.649999999</v>
      </c>
      <c r="G7" s="4">
        <f>G8</f>
        <v>34341841.840000004</v>
      </c>
    </row>
    <row r="8" spans="1:9" s="1" customFormat="1" ht="76.5">
      <c r="A8" s="15" t="s">
        <v>242</v>
      </c>
      <c r="B8" s="21" t="s">
        <v>466</v>
      </c>
      <c r="C8" s="21" t="s">
        <v>33</v>
      </c>
      <c r="D8" s="21" t="s">
        <v>45</v>
      </c>
      <c r="E8" s="21" t="s">
        <v>49</v>
      </c>
      <c r="F8" s="5">
        <v>36249649.649999999</v>
      </c>
      <c r="G8" s="5">
        <v>34341841.840000004</v>
      </c>
    </row>
    <row r="9" spans="1:9" s="36" customFormat="1" ht="38.25" customHeight="1">
      <c r="A9" s="31" t="s">
        <v>421</v>
      </c>
      <c r="B9" s="25" t="s">
        <v>209</v>
      </c>
      <c r="C9" s="25"/>
      <c r="D9" s="25"/>
      <c r="E9" s="25"/>
      <c r="F9" s="6">
        <f>F10</f>
        <v>60000</v>
      </c>
      <c r="G9" s="6">
        <f>G10</f>
        <v>60000</v>
      </c>
    </row>
    <row r="10" spans="1:9" s="2" customFormat="1" ht="25.5">
      <c r="A10" s="14" t="s">
        <v>321</v>
      </c>
      <c r="B10" s="21" t="s">
        <v>210</v>
      </c>
      <c r="C10" s="21" t="s">
        <v>39</v>
      </c>
      <c r="D10" s="21" t="s">
        <v>33</v>
      </c>
      <c r="E10" s="21" t="s">
        <v>48</v>
      </c>
      <c r="F10" s="5">
        <v>60000</v>
      </c>
      <c r="G10" s="5">
        <v>60000</v>
      </c>
    </row>
    <row r="11" spans="1:9" s="36" customFormat="1" ht="20.25" customHeight="1">
      <c r="A11" s="29" t="s">
        <v>81</v>
      </c>
      <c r="B11" s="25" t="s">
        <v>80</v>
      </c>
      <c r="C11" s="25"/>
      <c r="D11" s="25"/>
      <c r="E11" s="25"/>
      <c r="F11" s="6">
        <f t="shared" ref="F11:G11" si="0">F12+F13+F14+F15+F16+F17+F18+F19+F20+F21+F22+F23+F24+F25+F26+F27+F28+F29</f>
        <v>559000</v>
      </c>
      <c r="G11" s="6">
        <f t="shared" si="0"/>
        <v>559000</v>
      </c>
    </row>
    <row r="12" spans="1:9" s="2" customFormat="1" ht="25.5">
      <c r="A12" s="14" t="s">
        <v>224</v>
      </c>
      <c r="B12" s="21" t="s">
        <v>83</v>
      </c>
      <c r="C12" s="21" t="s">
        <v>33</v>
      </c>
      <c r="D12" s="21" t="s">
        <v>34</v>
      </c>
      <c r="E12" s="21" t="s">
        <v>48</v>
      </c>
      <c r="F12" s="5">
        <v>10000</v>
      </c>
      <c r="G12" s="5">
        <v>10000</v>
      </c>
    </row>
    <row r="13" spans="1:9" s="2" customFormat="1" ht="25.5" customHeight="1">
      <c r="A13" s="14" t="s">
        <v>224</v>
      </c>
      <c r="B13" s="21" t="s">
        <v>83</v>
      </c>
      <c r="C13" s="21" t="s">
        <v>33</v>
      </c>
      <c r="D13" s="21" t="s">
        <v>36</v>
      </c>
      <c r="E13" s="21" t="s">
        <v>48</v>
      </c>
      <c r="F13" s="5">
        <v>50000</v>
      </c>
      <c r="G13" s="5">
        <v>50000</v>
      </c>
    </row>
    <row r="14" spans="1:9" s="2" customFormat="1" ht="25.5">
      <c r="A14" s="14" t="s">
        <v>224</v>
      </c>
      <c r="B14" s="21" t="s">
        <v>83</v>
      </c>
      <c r="C14" s="21" t="s">
        <v>33</v>
      </c>
      <c r="D14" s="21" t="s">
        <v>37</v>
      </c>
      <c r="E14" s="21" t="s">
        <v>48</v>
      </c>
      <c r="F14" s="5">
        <v>30000</v>
      </c>
      <c r="G14" s="5">
        <v>30000</v>
      </c>
    </row>
    <row r="15" spans="1:9" s="2" customFormat="1" ht="25.5">
      <c r="A15" s="14" t="s">
        <v>224</v>
      </c>
      <c r="B15" s="21" t="s">
        <v>83</v>
      </c>
      <c r="C15" s="21" t="s">
        <v>33</v>
      </c>
      <c r="D15" s="21" t="s">
        <v>45</v>
      </c>
      <c r="E15" s="21" t="s">
        <v>48</v>
      </c>
      <c r="F15" s="5">
        <v>20000</v>
      </c>
      <c r="G15" s="5">
        <v>20000</v>
      </c>
    </row>
    <row r="16" spans="1:9" s="2" customFormat="1" ht="25.5">
      <c r="A16" s="14" t="s">
        <v>224</v>
      </c>
      <c r="B16" s="7" t="s">
        <v>83</v>
      </c>
      <c r="C16" s="7" t="s">
        <v>41</v>
      </c>
      <c r="D16" s="7" t="s">
        <v>41</v>
      </c>
      <c r="E16" s="7" t="s">
        <v>48</v>
      </c>
      <c r="F16" s="5">
        <v>10000</v>
      </c>
      <c r="G16" s="5">
        <v>10000</v>
      </c>
    </row>
    <row r="17" spans="1:7" s="3" customFormat="1" ht="25.5">
      <c r="A17" s="14" t="s">
        <v>224</v>
      </c>
      <c r="B17" s="21" t="s">
        <v>83</v>
      </c>
      <c r="C17" s="21" t="s">
        <v>42</v>
      </c>
      <c r="D17" s="21" t="s">
        <v>38</v>
      </c>
      <c r="E17" s="21" t="s">
        <v>48</v>
      </c>
      <c r="F17" s="12">
        <v>10000</v>
      </c>
      <c r="G17" s="12">
        <v>10000</v>
      </c>
    </row>
    <row r="18" spans="1:7" s="2" customFormat="1" ht="25.5">
      <c r="A18" s="14" t="s">
        <v>224</v>
      </c>
      <c r="B18" s="21" t="s">
        <v>83</v>
      </c>
      <c r="C18" s="21" t="s">
        <v>39</v>
      </c>
      <c r="D18" s="21" t="s">
        <v>36</v>
      </c>
      <c r="E18" s="21" t="s">
        <v>48</v>
      </c>
      <c r="F18" s="5">
        <v>9000</v>
      </c>
      <c r="G18" s="5">
        <v>9000</v>
      </c>
    </row>
    <row r="19" spans="1:7" s="2" customFormat="1" ht="25.5">
      <c r="A19" s="14" t="s">
        <v>224</v>
      </c>
      <c r="B19" s="21" t="s">
        <v>83</v>
      </c>
      <c r="C19" s="21" t="s">
        <v>40</v>
      </c>
      <c r="D19" s="21" t="s">
        <v>37</v>
      </c>
      <c r="E19" s="21" t="s">
        <v>48</v>
      </c>
      <c r="F19" s="5">
        <v>20000</v>
      </c>
      <c r="G19" s="5">
        <v>20000</v>
      </c>
    </row>
    <row r="20" spans="1:7" s="3" customFormat="1" ht="25.5">
      <c r="A20" s="14" t="s">
        <v>224</v>
      </c>
      <c r="B20" s="21" t="s">
        <v>83</v>
      </c>
      <c r="C20" s="21" t="s">
        <v>44</v>
      </c>
      <c r="D20" s="21" t="s">
        <v>41</v>
      </c>
      <c r="E20" s="21" t="s">
        <v>48</v>
      </c>
      <c r="F20" s="5">
        <v>10000</v>
      </c>
      <c r="G20" s="5">
        <v>10000</v>
      </c>
    </row>
    <row r="21" spans="1:7" s="2" customFormat="1" ht="25.5">
      <c r="A21" s="14" t="s">
        <v>225</v>
      </c>
      <c r="B21" s="21" t="s">
        <v>84</v>
      </c>
      <c r="C21" s="21" t="s">
        <v>33</v>
      </c>
      <c r="D21" s="21" t="s">
        <v>34</v>
      </c>
      <c r="E21" s="21" t="s">
        <v>48</v>
      </c>
      <c r="F21" s="5">
        <v>13000</v>
      </c>
      <c r="G21" s="5">
        <v>13000</v>
      </c>
    </row>
    <row r="22" spans="1:7" s="2" customFormat="1" ht="27" customHeight="1">
      <c r="A22" s="14" t="s">
        <v>225</v>
      </c>
      <c r="B22" s="21" t="s">
        <v>84</v>
      </c>
      <c r="C22" s="21" t="s">
        <v>33</v>
      </c>
      <c r="D22" s="21" t="s">
        <v>36</v>
      </c>
      <c r="E22" s="21" t="s">
        <v>48</v>
      </c>
      <c r="F22" s="5">
        <v>162000</v>
      </c>
      <c r="G22" s="5">
        <v>162000</v>
      </c>
    </row>
    <row r="23" spans="1:7" s="2" customFormat="1" ht="25.5">
      <c r="A23" s="14" t="s">
        <v>225</v>
      </c>
      <c r="B23" s="21" t="s">
        <v>84</v>
      </c>
      <c r="C23" s="21" t="s">
        <v>33</v>
      </c>
      <c r="D23" s="21" t="s">
        <v>37</v>
      </c>
      <c r="E23" s="21" t="s">
        <v>48</v>
      </c>
      <c r="F23" s="5">
        <v>66000</v>
      </c>
      <c r="G23" s="5">
        <v>66000</v>
      </c>
    </row>
    <row r="24" spans="1:7" s="2" customFormat="1" ht="25.5">
      <c r="A24" s="14" t="s">
        <v>225</v>
      </c>
      <c r="B24" s="21" t="s">
        <v>84</v>
      </c>
      <c r="C24" s="21" t="s">
        <v>33</v>
      </c>
      <c r="D24" s="21" t="s">
        <v>45</v>
      </c>
      <c r="E24" s="21" t="s">
        <v>48</v>
      </c>
      <c r="F24" s="5">
        <v>27000</v>
      </c>
      <c r="G24" s="5">
        <v>27000</v>
      </c>
    </row>
    <row r="25" spans="1:7" s="2" customFormat="1" ht="25.5">
      <c r="A25" s="14" t="s">
        <v>225</v>
      </c>
      <c r="B25" s="7" t="s">
        <v>84</v>
      </c>
      <c r="C25" s="7" t="s">
        <v>41</v>
      </c>
      <c r="D25" s="7" t="s">
        <v>41</v>
      </c>
      <c r="E25" s="7" t="s">
        <v>48</v>
      </c>
      <c r="F25" s="5">
        <v>20000</v>
      </c>
      <c r="G25" s="5">
        <v>20000</v>
      </c>
    </row>
    <row r="26" spans="1:7" s="3" customFormat="1" ht="25.5">
      <c r="A26" s="14" t="s">
        <v>225</v>
      </c>
      <c r="B26" s="21" t="s">
        <v>84</v>
      </c>
      <c r="C26" s="21" t="s">
        <v>42</v>
      </c>
      <c r="D26" s="21" t="s">
        <v>38</v>
      </c>
      <c r="E26" s="21" t="s">
        <v>48</v>
      </c>
      <c r="F26" s="12">
        <v>12000</v>
      </c>
      <c r="G26" s="12">
        <v>12000</v>
      </c>
    </row>
    <row r="27" spans="1:7" s="2" customFormat="1" ht="25.5">
      <c r="A27" s="14" t="s">
        <v>225</v>
      </c>
      <c r="B27" s="21" t="s">
        <v>84</v>
      </c>
      <c r="C27" s="21" t="s">
        <v>39</v>
      </c>
      <c r="D27" s="21" t="s">
        <v>36</v>
      </c>
      <c r="E27" s="21" t="s">
        <v>48</v>
      </c>
      <c r="F27" s="5">
        <v>9000</v>
      </c>
      <c r="G27" s="5">
        <v>9000</v>
      </c>
    </row>
    <row r="28" spans="1:7" s="2" customFormat="1" ht="25.5">
      <c r="A28" s="14" t="s">
        <v>225</v>
      </c>
      <c r="B28" s="21" t="s">
        <v>84</v>
      </c>
      <c r="C28" s="21" t="s">
        <v>40</v>
      </c>
      <c r="D28" s="21" t="s">
        <v>37</v>
      </c>
      <c r="E28" s="21" t="s">
        <v>48</v>
      </c>
      <c r="F28" s="5">
        <v>75000</v>
      </c>
      <c r="G28" s="5">
        <v>75000</v>
      </c>
    </row>
    <row r="29" spans="1:7" s="3" customFormat="1" ht="25.5">
      <c r="A29" s="14" t="s">
        <v>225</v>
      </c>
      <c r="B29" s="21" t="s">
        <v>84</v>
      </c>
      <c r="C29" s="21" t="s">
        <v>44</v>
      </c>
      <c r="D29" s="21" t="s">
        <v>41</v>
      </c>
      <c r="E29" s="21" t="s">
        <v>48</v>
      </c>
      <c r="F29" s="5">
        <v>6000</v>
      </c>
      <c r="G29" s="5">
        <v>6000</v>
      </c>
    </row>
    <row r="30" spans="1:7" s="36" customFormat="1" ht="25.5">
      <c r="A30" s="29" t="s">
        <v>79</v>
      </c>
      <c r="B30" s="25" t="s">
        <v>78</v>
      </c>
      <c r="C30" s="25"/>
      <c r="D30" s="25"/>
      <c r="E30" s="25"/>
      <c r="F30" s="6">
        <f t="shared" ref="F30:G30" si="1">F31</f>
        <v>0</v>
      </c>
      <c r="G30" s="6">
        <f t="shared" si="1"/>
        <v>0</v>
      </c>
    </row>
    <row r="31" spans="1:7" s="2" customFormat="1" ht="25.5">
      <c r="A31" s="14" t="s">
        <v>250</v>
      </c>
      <c r="B31" s="21" t="s">
        <v>95</v>
      </c>
      <c r="C31" s="21" t="s">
        <v>34</v>
      </c>
      <c r="D31" s="21" t="s">
        <v>22</v>
      </c>
      <c r="E31" s="21" t="s">
        <v>48</v>
      </c>
      <c r="F31" s="5">
        <v>0</v>
      </c>
      <c r="G31" s="5">
        <v>0</v>
      </c>
    </row>
    <row r="32" spans="1:7" s="36" customFormat="1" ht="25.5">
      <c r="A32" s="29" t="s">
        <v>53</v>
      </c>
      <c r="B32" s="33" t="s">
        <v>16</v>
      </c>
      <c r="C32" s="33"/>
      <c r="D32" s="33"/>
      <c r="E32" s="6"/>
      <c r="F32" s="6">
        <f t="shared" ref="F32:G32" si="2">F33</f>
        <v>100000</v>
      </c>
      <c r="G32" s="6">
        <f t="shared" si="2"/>
        <v>100000</v>
      </c>
    </row>
    <row r="33" spans="1:7" s="2" customFormat="1" ht="25.5">
      <c r="A33" s="14" t="s">
        <v>261</v>
      </c>
      <c r="B33" s="7" t="s">
        <v>96</v>
      </c>
      <c r="C33" s="7" t="s">
        <v>34</v>
      </c>
      <c r="D33" s="7" t="s">
        <v>22</v>
      </c>
      <c r="E33" s="7">
        <v>200</v>
      </c>
      <c r="F33" s="5">
        <v>100000</v>
      </c>
      <c r="G33" s="5">
        <v>100000</v>
      </c>
    </row>
    <row r="34" spans="1:7" s="36" customFormat="1" ht="18" customHeight="1">
      <c r="A34" s="29" t="s">
        <v>55</v>
      </c>
      <c r="B34" s="25" t="s">
        <v>8</v>
      </c>
      <c r="C34" s="25"/>
      <c r="D34" s="25"/>
      <c r="E34" s="25"/>
      <c r="F34" s="6">
        <f t="shared" ref="F34:G35" si="3">F35</f>
        <v>450000</v>
      </c>
      <c r="G34" s="6">
        <f t="shared" si="3"/>
        <v>450000</v>
      </c>
    </row>
    <row r="35" spans="1:7" s="2" customFormat="1" ht="25.5">
      <c r="A35" s="15" t="s">
        <v>51</v>
      </c>
      <c r="B35" s="21" t="s">
        <v>9</v>
      </c>
      <c r="C35" s="21" t="s">
        <v>38</v>
      </c>
      <c r="D35" s="21" t="s">
        <v>38</v>
      </c>
      <c r="E35" s="21"/>
      <c r="F35" s="5">
        <f t="shared" si="3"/>
        <v>450000</v>
      </c>
      <c r="G35" s="5">
        <f t="shared" si="3"/>
        <v>450000</v>
      </c>
    </row>
    <row r="36" spans="1:7" s="2" customFormat="1" ht="25.5">
      <c r="A36" s="15" t="s">
        <v>256</v>
      </c>
      <c r="B36" s="21" t="s">
        <v>100</v>
      </c>
      <c r="C36" s="21" t="s">
        <v>38</v>
      </c>
      <c r="D36" s="21" t="s">
        <v>38</v>
      </c>
      <c r="E36" s="21" t="s">
        <v>50</v>
      </c>
      <c r="F36" s="5">
        <v>450000</v>
      </c>
      <c r="G36" s="5">
        <v>450000</v>
      </c>
    </row>
    <row r="37" spans="1:7" s="36" customFormat="1" ht="25.5">
      <c r="A37" s="32" t="s">
        <v>72</v>
      </c>
      <c r="B37" s="25" t="s">
        <v>24</v>
      </c>
      <c r="C37" s="25"/>
      <c r="D37" s="25"/>
      <c r="E37" s="25"/>
      <c r="F37" s="6">
        <f t="shared" ref="F37:G37" si="4">F38</f>
        <v>400000</v>
      </c>
      <c r="G37" s="6">
        <f t="shared" si="4"/>
        <v>400000</v>
      </c>
    </row>
    <row r="38" spans="1:7" s="2" customFormat="1" ht="25.5">
      <c r="A38" s="14" t="s">
        <v>322</v>
      </c>
      <c r="B38" s="21" t="s">
        <v>153</v>
      </c>
      <c r="C38" s="21" t="s">
        <v>39</v>
      </c>
      <c r="D38" s="21" t="s">
        <v>33</v>
      </c>
      <c r="E38" s="21" t="s">
        <v>48</v>
      </c>
      <c r="F38" s="5">
        <v>400000</v>
      </c>
      <c r="G38" s="5">
        <v>400000</v>
      </c>
    </row>
    <row r="39" spans="1:7" s="36" customFormat="1" ht="25.5">
      <c r="A39" s="29" t="s">
        <v>207</v>
      </c>
      <c r="B39" s="33" t="s">
        <v>7</v>
      </c>
      <c r="C39" s="33"/>
      <c r="D39" s="33"/>
      <c r="E39" s="33"/>
      <c r="F39" s="6">
        <f>F40+F41+F42+F43+F44+F45+F46+F47+F48+F49+F50+F51+F52+F53+F54+F55+F56+F57+F58+F59+F60+F61-F43+F43</f>
        <v>105968120</v>
      </c>
      <c r="G39" s="6">
        <f>G40+G41+G42+G43+G44+G45+G46+G47+G48+G49+G50+G51+G52+G53+G54+G55+G56+G57+G58+G59+G60+G61-G43+G43</f>
        <v>105968120</v>
      </c>
    </row>
    <row r="40" spans="1:7" s="3" customFormat="1" ht="56.25" customHeight="1">
      <c r="A40" s="14" t="s">
        <v>227</v>
      </c>
      <c r="B40" s="21" t="s">
        <v>149</v>
      </c>
      <c r="C40" s="21" t="s">
        <v>44</v>
      </c>
      <c r="D40" s="21" t="s">
        <v>41</v>
      </c>
      <c r="E40" s="21" t="s">
        <v>47</v>
      </c>
      <c r="F40" s="5">
        <v>1736841</v>
      </c>
      <c r="G40" s="5">
        <v>1736841</v>
      </c>
    </row>
    <row r="41" spans="1:7" s="2" customFormat="1" ht="54.75" customHeight="1">
      <c r="A41" s="14" t="s">
        <v>239</v>
      </c>
      <c r="B41" s="21" t="s">
        <v>150</v>
      </c>
      <c r="C41" s="21" t="s">
        <v>44</v>
      </c>
      <c r="D41" s="21" t="s">
        <v>41</v>
      </c>
      <c r="E41" s="21" t="s">
        <v>47</v>
      </c>
      <c r="F41" s="5">
        <v>4723814</v>
      </c>
      <c r="G41" s="5">
        <v>4723814</v>
      </c>
    </row>
    <row r="42" spans="1:7" s="2" customFormat="1" ht="38.25">
      <c r="A42" s="14" t="s">
        <v>240</v>
      </c>
      <c r="B42" s="21" t="s">
        <v>150</v>
      </c>
      <c r="C42" s="21" t="s">
        <v>44</v>
      </c>
      <c r="D42" s="21" t="s">
        <v>41</v>
      </c>
      <c r="E42" s="21" t="s">
        <v>48</v>
      </c>
      <c r="F42" s="5">
        <v>447104</v>
      </c>
      <c r="G42" s="5">
        <v>447104</v>
      </c>
    </row>
    <row r="43" spans="1:7" s="8" customFormat="1" ht="25.5">
      <c r="A43" s="14" t="s">
        <v>289</v>
      </c>
      <c r="B43" s="7" t="s">
        <v>199</v>
      </c>
      <c r="C43" s="7" t="s">
        <v>44</v>
      </c>
      <c r="D43" s="7" t="s">
        <v>35</v>
      </c>
      <c r="E43" s="7" t="s">
        <v>1</v>
      </c>
      <c r="F43" s="5">
        <v>0</v>
      </c>
      <c r="G43" s="5">
        <v>0</v>
      </c>
    </row>
    <row r="44" spans="1:7" s="8" customFormat="1" ht="30.75" customHeight="1">
      <c r="A44" s="15" t="s">
        <v>341</v>
      </c>
      <c r="B44" s="21" t="s">
        <v>174</v>
      </c>
      <c r="C44" s="21" t="s">
        <v>44</v>
      </c>
      <c r="D44" s="21" t="s">
        <v>35</v>
      </c>
      <c r="E44" s="21" t="s">
        <v>0</v>
      </c>
      <c r="F44" s="5">
        <v>26787431</v>
      </c>
      <c r="G44" s="5">
        <v>26593531</v>
      </c>
    </row>
    <row r="45" spans="1:7" s="8" customFormat="1" ht="15.75" customHeight="1">
      <c r="A45" s="16" t="s">
        <v>335</v>
      </c>
      <c r="B45" s="21" t="s">
        <v>175</v>
      </c>
      <c r="C45" s="21" t="s">
        <v>44</v>
      </c>
      <c r="D45" s="21" t="s">
        <v>35</v>
      </c>
      <c r="E45" s="21" t="s">
        <v>0</v>
      </c>
      <c r="F45" s="13">
        <v>53583000</v>
      </c>
      <c r="G45" s="13">
        <v>53583000</v>
      </c>
    </row>
    <row r="46" spans="1:7" s="2" customFormat="1" ht="45" customHeight="1">
      <c r="A46" s="14" t="s">
        <v>336</v>
      </c>
      <c r="B46" s="21" t="s">
        <v>172</v>
      </c>
      <c r="C46" s="21" t="s">
        <v>44</v>
      </c>
      <c r="D46" s="21" t="s">
        <v>35</v>
      </c>
      <c r="E46" s="21" t="s">
        <v>47</v>
      </c>
      <c r="F46" s="5">
        <v>300000</v>
      </c>
      <c r="G46" s="5">
        <v>300000</v>
      </c>
    </row>
    <row r="47" spans="1:7" s="8" customFormat="1" ht="25.5">
      <c r="A47" s="14" t="s">
        <v>337</v>
      </c>
      <c r="B47" s="21" t="s">
        <v>172</v>
      </c>
      <c r="C47" s="21" t="s">
        <v>44</v>
      </c>
      <c r="D47" s="21" t="s">
        <v>35</v>
      </c>
      <c r="E47" s="21" t="s">
        <v>48</v>
      </c>
      <c r="F47" s="5">
        <v>1198303</v>
      </c>
      <c r="G47" s="5">
        <v>1198303</v>
      </c>
    </row>
    <row r="48" spans="1:7" s="8" customFormat="1" ht="13.5">
      <c r="A48" s="15" t="s">
        <v>338</v>
      </c>
      <c r="B48" s="21" t="s">
        <v>173</v>
      </c>
      <c r="C48" s="21" t="s">
        <v>44</v>
      </c>
      <c r="D48" s="21" t="s">
        <v>35</v>
      </c>
      <c r="E48" s="21" t="s">
        <v>50</v>
      </c>
      <c r="F48" s="5">
        <v>100697</v>
      </c>
      <c r="G48" s="5">
        <v>100697</v>
      </c>
    </row>
    <row r="49" spans="1:7" s="8" customFormat="1" ht="39" customHeight="1">
      <c r="A49" s="16" t="s">
        <v>339</v>
      </c>
      <c r="B49" s="21" t="s">
        <v>176</v>
      </c>
      <c r="C49" s="21" t="s">
        <v>44</v>
      </c>
      <c r="D49" s="21" t="s">
        <v>35</v>
      </c>
      <c r="E49" s="21" t="s">
        <v>0</v>
      </c>
      <c r="F49" s="5">
        <v>514957</v>
      </c>
      <c r="G49" s="5">
        <v>708857</v>
      </c>
    </row>
    <row r="50" spans="1:7" s="8" customFormat="1" ht="28.5" customHeight="1">
      <c r="A50" s="16" t="s">
        <v>340</v>
      </c>
      <c r="B50" s="21" t="s">
        <v>177</v>
      </c>
      <c r="C50" s="21" t="s">
        <v>44</v>
      </c>
      <c r="D50" s="21" t="s">
        <v>35</v>
      </c>
      <c r="E50" s="21" t="s">
        <v>0</v>
      </c>
      <c r="F50" s="13">
        <v>0</v>
      </c>
      <c r="G50" s="13">
        <v>0</v>
      </c>
    </row>
    <row r="51" spans="1:7" s="8" customFormat="1" ht="26.25" customHeight="1">
      <c r="A51" s="16" t="s">
        <v>342</v>
      </c>
      <c r="B51" s="21" t="s">
        <v>213</v>
      </c>
      <c r="C51" s="21" t="s">
        <v>44</v>
      </c>
      <c r="D51" s="21" t="s">
        <v>35</v>
      </c>
      <c r="E51" s="21" t="s">
        <v>0</v>
      </c>
      <c r="F51" s="13">
        <v>200000</v>
      </c>
      <c r="G51" s="13">
        <v>200000</v>
      </c>
    </row>
    <row r="52" spans="1:7" s="8" customFormat="1" ht="28.5" customHeight="1">
      <c r="A52" s="16" t="s">
        <v>343</v>
      </c>
      <c r="B52" s="21" t="s">
        <v>468</v>
      </c>
      <c r="C52" s="21" t="s">
        <v>44</v>
      </c>
      <c r="D52" s="21" t="s">
        <v>35</v>
      </c>
      <c r="E52" s="21" t="s">
        <v>0</v>
      </c>
      <c r="F52" s="5">
        <v>3199000</v>
      </c>
      <c r="G52" s="5">
        <v>3199000</v>
      </c>
    </row>
    <row r="53" spans="1:7" s="8" customFormat="1" ht="40.5" customHeight="1">
      <c r="A53" s="16" t="s">
        <v>344</v>
      </c>
      <c r="B53" s="21" t="s">
        <v>469</v>
      </c>
      <c r="C53" s="21" t="s">
        <v>44</v>
      </c>
      <c r="D53" s="21" t="s">
        <v>35</v>
      </c>
      <c r="E53" s="21" t="s">
        <v>0</v>
      </c>
      <c r="F53" s="5">
        <v>1166957</v>
      </c>
      <c r="G53" s="5">
        <v>1166957</v>
      </c>
    </row>
    <row r="54" spans="1:7" s="8" customFormat="1" ht="39" customHeight="1">
      <c r="A54" s="16" t="s">
        <v>345</v>
      </c>
      <c r="B54" s="21" t="s">
        <v>470</v>
      </c>
      <c r="C54" s="21" t="s">
        <v>44</v>
      </c>
      <c r="D54" s="21" t="s">
        <v>35</v>
      </c>
      <c r="E54" s="21" t="s">
        <v>0</v>
      </c>
      <c r="F54" s="5">
        <v>481220</v>
      </c>
      <c r="G54" s="5">
        <v>481220</v>
      </c>
    </row>
    <row r="55" spans="1:7" s="3" customFormat="1" ht="41.25" customHeight="1">
      <c r="A55" s="16" t="s">
        <v>353</v>
      </c>
      <c r="B55" s="21" t="s">
        <v>471</v>
      </c>
      <c r="C55" s="21" t="s">
        <v>44</v>
      </c>
      <c r="D55" s="21" t="s">
        <v>34</v>
      </c>
      <c r="E55" s="21" t="s">
        <v>0</v>
      </c>
      <c r="F55" s="5">
        <v>1303000</v>
      </c>
      <c r="G55" s="5">
        <v>1303000</v>
      </c>
    </row>
    <row r="56" spans="1:7" s="8" customFormat="1" ht="45" customHeight="1">
      <c r="A56" s="16" t="s">
        <v>346</v>
      </c>
      <c r="B56" s="21" t="s">
        <v>472</v>
      </c>
      <c r="C56" s="21" t="s">
        <v>44</v>
      </c>
      <c r="D56" s="21" t="s">
        <v>35</v>
      </c>
      <c r="E56" s="21" t="s">
        <v>0</v>
      </c>
      <c r="F56" s="5">
        <v>481220</v>
      </c>
      <c r="G56" s="5">
        <v>481220</v>
      </c>
    </row>
    <row r="57" spans="1:7" s="8" customFormat="1" ht="55.5" customHeight="1">
      <c r="A57" s="16" t="s">
        <v>347</v>
      </c>
      <c r="B57" s="21" t="s">
        <v>473</v>
      </c>
      <c r="C57" s="21" t="s">
        <v>46</v>
      </c>
      <c r="D57" s="21" t="s">
        <v>35</v>
      </c>
      <c r="E57" s="21" t="s">
        <v>0</v>
      </c>
      <c r="F57" s="5">
        <v>7901020</v>
      </c>
      <c r="G57" s="5">
        <v>7901020</v>
      </c>
    </row>
    <row r="58" spans="1:7" s="8" customFormat="1" ht="41.25" customHeight="1">
      <c r="A58" s="16" t="s">
        <v>349</v>
      </c>
      <c r="B58" s="21" t="s">
        <v>474</v>
      </c>
      <c r="C58" s="21" t="s">
        <v>44</v>
      </c>
      <c r="D58" s="21" t="s">
        <v>35</v>
      </c>
      <c r="E58" s="21" t="s">
        <v>0</v>
      </c>
      <c r="F58" s="13">
        <v>769700</v>
      </c>
      <c r="G58" s="13">
        <v>769700</v>
      </c>
    </row>
    <row r="59" spans="1:7" s="8" customFormat="1" ht="45.75" customHeight="1">
      <c r="A59" s="16" t="s">
        <v>348</v>
      </c>
      <c r="B59" s="21" t="s">
        <v>467</v>
      </c>
      <c r="C59" s="21" t="s">
        <v>44</v>
      </c>
      <c r="D59" s="21" t="s">
        <v>35</v>
      </c>
      <c r="E59" s="21" t="s">
        <v>0</v>
      </c>
      <c r="F59" s="5">
        <v>571482</v>
      </c>
      <c r="G59" s="5">
        <v>571482</v>
      </c>
    </row>
    <row r="60" spans="1:7" s="8" customFormat="1" ht="30.75" customHeight="1">
      <c r="A60" s="16" t="s">
        <v>350</v>
      </c>
      <c r="B60" s="21" t="s">
        <v>475</v>
      </c>
      <c r="C60" s="21" t="s">
        <v>44</v>
      </c>
      <c r="D60" s="21" t="s">
        <v>35</v>
      </c>
      <c r="E60" s="21" t="s">
        <v>0</v>
      </c>
      <c r="F60" s="13">
        <v>481774</v>
      </c>
      <c r="G60" s="13">
        <v>481774</v>
      </c>
    </row>
    <row r="61" spans="1:7" s="8" customFormat="1" ht="41.25" customHeight="1">
      <c r="A61" s="16" t="s">
        <v>351</v>
      </c>
      <c r="B61" s="21" t="s">
        <v>476</v>
      </c>
      <c r="C61" s="21" t="s">
        <v>44</v>
      </c>
      <c r="D61" s="21" t="s">
        <v>35</v>
      </c>
      <c r="E61" s="21" t="s">
        <v>0</v>
      </c>
      <c r="F61" s="5">
        <v>20600</v>
      </c>
      <c r="G61" s="5">
        <v>20600</v>
      </c>
    </row>
    <row r="62" spans="1:7" s="36" customFormat="1" ht="13.5">
      <c r="A62" s="32" t="s">
        <v>67</v>
      </c>
      <c r="B62" s="33" t="s">
        <v>64</v>
      </c>
      <c r="C62" s="33"/>
      <c r="D62" s="33"/>
      <c r="E62" s="33"/>
      <c r="F62" s="6">
        <f t="shared" ref="F62:G62" si="5">F63+F64+F66+F67+F65</f>
        <v>24194661</v>
      </c>
      <c r="G62" s="6">
        <f t="shared" si="5"/>
        <v>26543461</v>
      </c>
    </row>
    <row r="63" spans="1:7" s="2" customFormat="1" ht="25.5">
      <c r="A63" s="15" t="s">
        <v>271</v>
      </c>
      <c r="B63" s="7" t="s">
        <v>204</v>
      </c>
      <c r="C63" s="7" t="s">
        <v>41</v>
      </c>
      <c r="D63" s="7" t="s">
        <v>35</v>
      </c>
      <c r="E63" s="7" t="s">
        <v>48</v>
      </c>
      <c r="F63" s="5">
        <v>6833561</v>
      </c>
      <c r="G63" s="5">
        <v>6333561</v>
      </c>
    </row>
    <row r="64" spans="1:7" s="8" customFormat="1" ht="25.5">
      <c r="A64" s="14" t="s">
        <v>272</v>
      </c>
      <c r="B64" s="7" t="s">
        <v>128</v>
      </c>
      <c r="C64" s="7" t="s">
        <v>41</v>
      </c>
      <c r="D64" s="7" t="s">
        <v>35</v>
      </c>
      <c r="E64" s="7" t="s">
        <v>48</v>
      </c>
      <c r="F64" s="5">
        <v>100000</v>
      </c>
      <c r="G64" s="5">
        <v>100000</v>
      </c>
    </row>
    <row r="65" spans="1:7" s="8" customFormat="1" ht="12" customHeight="1">
      <c r="A65" s="14" t="s">
        <v>283</v>
      </c>
      <c r="B65" s="7" t="s">
        <v>221</v>
      </c>
      <c r="C65" s="7" t="s">
        <v>41</v>
      </c>
      <c r="D65" s="7" t="s">
        <v>41</v>
      </c>
      <c r="E65" s="7" t="s">
        <v>1</v>
      </c>
      <c r="F65" s="5">
        <v>10000</v>
      </c>
      <c r="G65" s="5">
        <v>10000</v>
      </c>
    </row>
    <row r="66" spans="1:7" s="8" customFormat="1" ht="45" customHeight="1">
      <c r="A66" s="14" t="s">
        <v>273</v>
      </c>
      <c r="B66" s="7" t="s">
        <v>219</v>
      </c>
      <c r="C66" s="7" t="s">
        <v>41</v>
      </c>
      <c r="D66" s="7" t="s">
        <v>35</v>
      </c>
      <c r="E66" s="7" t="s">
        <v>48</v>
      </c>
      <c r="F66" s="5">
        <v>17251100</v>
      </c>
      <c r="G66" s="5">
        <v>20099900</v>
      </c>
    </row>
    <row r="67" spans="1:7" s="8" customFormat="1" ht="13.5">
      <c r="A67" s="14" t="s">
        <v>196</v>
      </c>
      <c r="B67" s="7" t="s">
        <v>194</v>
      </c>
      <c r="C67" s="7" t="s">
        <v>41</v>
      </c>
      <c r="D67" s="7" t="s">
        <v>35</v>
      </c>
      <c r="E67" s="7"/>
      <c r="F67" s="5">
        <f t="shared" ref="F67:G68" si="6">F68</f>
        <v>0</v>
      </c>
      <c r="G67" s="5">
        <f t="shared" si="6"/>
        <v>0</v>
      </c>
    </row>
    <row r="68" spans="1:7" s="8" customFormat="1" ht="13.5">
      <c r="A68" s="14" t="s">
        <v>197</v>
      </c>
      <c r="B68" s="7" t="s">
        <v>195</v>
      </c>
      <c r="C68" s="7" t="s">
        <v>35</v>
      </c>
      <c r="D68" s="7" t="s">
        <v>35</v>
      </c>
      <c r="E68" s="7"/>
      <c r="F68" s="5">
        <f t="shared" si="6"/>
        <v>0</v>
      </c>
      <c r="G68" s="5">
        <f t="shared" si="6"/>
        <v>0</v>
      </c>
    </row>
    <row r="69" spans="1:7" s="8" customFormat="1" ht="38.25">
      <c r="A69" s="14" t="s">
        <v>274</v>
      </c>
      <c r="B69" s="7" t="s">
        <v>220</v>
      </c>
      <c r="C69" s="7" t="s">
        <v>35</v>
      </c>
      <c r="D69" s="7" t="s">
        <v>35</v>
      </c>
      <c r="E69" s="7" t="s">
        <v>1</v>
      </c>
      <c r="F69" s="5">
        <v>0</v>
      </c>
      <c r="G69" s="5">
        <v>0</v>
      </c>
    </row>
    <row r="70" spans="1:7" s="36" customFormat="1" ht="27.75" customHeight="1">
      <c r="A70" s="29" t="s">
        <v>54</v>
      </c>
      <c r="B70" s="25" t="s">
        <v>23</v>
      </c>
      <c r="C70" s="25"/>
      <c r="D70" s="25"/>
      <c r="E70" s="25"/>
      <c r="F70" s="6">
        <f t="shared" ref="F70:G70" si="7">F71+F72</f>
        <v>315400</v>
      </c>
      <c r="G70" s="6">
        <f t="shared" si="7"/>
        <v>315400</v>
      </c>
    </row>
    <row r="71" spans="1:7" s="2" customFormat="1" ht="52.5" customHeight="1">
      <c r="A71" s="14" t="s">
        <v>251</v>
      </c>
      <c r="B71" s="21" t="s">
        <v>97</v>
      </c>
      <c r="C71" s="21" t="s">
        <v>34</v>
      </c>
      <c r="D71" s="21" t="s">
        <v>22</v>
      </c>
      <c r="E71" s="21" t="s">
        <v>47</v>
      </c>
      <c r="F71" s="5">
        <v>270400</v>
      </c>
      <c r="G71" s="5">
        <v>270400</v>
      </c>
    </row>
    <row r="72" spans="1:7" s="2" customFormat="1" ht="25.5">
      <c r="A72" s="14" t="s">
        <v>252</v>
      </c>
      <c r="B72" s="21" t="s">
        <v>97</v>
      </c>
      <c r="C72" s="21" t="s">
        <v>34</v>
      </c>
      <c r="D72" s="21" t="s">
        <v>22</v>
      </c>
      <c r="E72" s="21" t="s">
        <v>48</v>
      </c>
      <c r="F72" s="5">
        <v>45000</v>
      </c>
      <c r="G72" s="5">
        <v>45000</v>
      </c>
    </row>
    <row r="73" spans="1:7" s="36" customFormat="1" ht="13.5">
      <c r="A73" s="32" t="s">
        <v>206</v>
      </c>
      <c r="B73" s="25" t="s">
        <v>11</v>
      </c>
      <c r="C73" s="25"/>
      <c r="D73" s="25"/>
      <c r="E73" s="25"/>
      <c r="F73" s="6">
        <f>F74+F75+F76+F77+F78+F79+F80+F81+F82+F83+F84+F85+F86+F87+F88+F89+F90+F91+F92+F93+F94+F95+F96+F97+F98+F99+F100+F101+F103+F102+F104+F105+F106+F107+F108</f>
        <v>481093245</v>
      </c>
      <c r="G73" s="6">
        <f>G74+G75+G76+G77+G78+G79+G80+G81+G82+G83+G84+G85+G86+G87+G88+G89+G90+G91+G92+G93+G94+G95+G96+G97+G98+G99+G100+G101+G103+G102+G104+G105+G106+G107+G108</f>
        <v>490645998</v>
      </c>
    </row>
    <row r="74" spans="1:7" s="2" customFormat="1" ht="38.25">
      <c r="A74" s="15" t="s">
        <v>317</v>
      </c>
      <c r="B74" s="21" t="s">
        <v>442</v>
      </c>
      <c r="C74" s="21" t="s">
        <v>40</v>
      </c>
      <c r="D74" s="21" t="s">
        <v>36</v>
      </c>
      <c r="E74" s="21" t="s">
        <v>50</v>
      </c>
      <c r="F74" s="5">
        <v>3951700</v>
      </c>
      <c r="G74" s="5">
        <v>3951700</v>
      </c>
    </row>
    <row r="75" spans="1:7" s="2" customFormat="1" ht="54" customHeight="1">
      <c r="A75" s="16" t="s">
        <v>311</v>
      </c>
      <c r="B75" s="21" t="s">
        <v>443</v>
      </c>
      <c r="C75" s="21" t="s">
        <v>42</v>
      </c>
      <c r="D75" s="21" t="s">
        <v>38</v>
      </c>
      <c r="E75" s="21" t="s">
        <v>0</v>
      </c>
      <c r="F75" s="5">
        <v>48700</v>
      </c>
      <c r="G75" s="5">
        <v>48700</v>
      </c>
    </row>
    <row r="76" spans="1:7" s="2" customFormat="1" ht="66.75" customHeight="1">
      <c r="A76" s="16" t="s">
        <v>295</v>
      </c>
      <c r="B76" s="21" t="s">
        <v>430</v>
      </c>
      <c r="C76" s="21" t="s">
        <v>42</v>
      </c>
      <c r="D76" s="21" t="s">
        <v>35</v>
      </c>
      <c r="E76" s="21" t="s">
        <v>0</v>
      </c>
      <c r="F76" s="5">
        <v>21882800</v>
      </c>
      <c r="G76" s="5">
        <v>21882800</v>
      </c>
    </row>
    <row r="77" spans="1:7" s="2" customFormat="1" ht="56.25" customHeight="1">
      <c r="A77" s="16" t="s">
        <v>296</v>
      </c>
      <c r="B77" s="21" t="s">
        <v>431</v>
      </c>
      <c r="C77" s="21" t="s">
        <v>42</v>
      </c>
      <c r="D77" s="21" t="s">
        <v>35</v>
      </c>
      <c r="E77" s="21" t="s">
        <v>0</v>
      </c>
      <c r="F77" s="5">
        <v>212550825</v>
      </c>
      <c r="G77" s="5">
        <v>212550825</v>
      </c>
    </row>
    <row r="78" spans="1:7" s="2" customFormat="1" ht="56.25" customHeight="1">
      <c r="A78" s="16" t="s">
        <v>296</v>
      </c>
      <c r="B78" s="21" t="s">
        <v>431</v>
      </c>
      <c r="C78" s="21" t="s">
        <v>42</v>
      </c>
      <c r="D78" s="21" t="s">
        <v>34</v>
      </c>
      <c r="E78" s="21" t="s">
        <v>0</v>
      </c>
      <c r="F78" s="5">
        <v>1445632</v>
      </c>
      <c r="G78" s="5">
        <v>1445632</v>
      </c>
    </row>
    <row r="79" spans="1:7" s="2" customFormat="1" ht="67.5" customHeight="1">
      <c r="A79" s="16" t="s">
        <v>436</v>
      </c>
      <c r="B79" s="21" t="s">
        <v>437</v>
      </c>
      <c r="C79" s="21" t="s">
        <v>42</v>
      </c>
      <c r="D79" s="21" t="s">
        <v>34</v>
      </c>
      <c r="E79" s="21" t="s">
        <v>0</v>
      </c>
      <c r="F79" s="5">
        <v>210443</v>
      </c>
      <c r="G79" s="5">
        <v>210443</v>
      </c>
    </row>
    <row r="80" spans="1:7" s="2" customFormat="1" ht="67.5" customHeight="1">
      <c r="A80" s="16" t="s">
        <v>297</v>
      </c>
      <c r="B80" s="21" t="s">
        <v>432</v>
      </c>
      <c r="C80" s="21" t="s">
        <v>42</v>
      </c>
      <c r="D80" s="21" t="s">
        <v>35</v>
      </c>
      <c r="E80" s="21" t="s">
        <v>0</v>
      </c>
      <c r="F80" s="5">
        <v>10142300</v>
      </c>
      <c r="G80" s="5">
        <v>10142300</v>
      </c>
    </row>
    <row r="81" spans="1:7" s="3" customFormat="1" ht="53.25" customHeight="1">
      <c r="A81" s="14" t="s">
        <v>227</v>
      </c>
      <c r="B81" s="21" t="s">
        <v>165</v>
      </c>
      <c r="C81" s="21" t="s">
        <v>42</v>
      </c>
      <c r="D81" s="21" t="s">
        <v>38</v>
      </c>
      <c r="E81" s="21" t="s">
        <v>47</v>
      </c>
      <c r="F81" s="5">
        <f t="shared" ref="F81:G81" si="8">4200876+1268665</f>
        <v>5469541</v>
      </c>
      <c r="G81" s="5">
        <f t="shared" si="8"/>
        <v>5469541</v>
      </c>
    </row>
    <row r="82" spans="1:7" s="3" customFormat="1" ht="38.25">
      <c r="A82" s="14" t="s">
        <v>226</v>
      </c>
      <c r="B82" s="21" t="s">
        <v>165</v>
      </c>
      <c r="C82" s="21" t="s">
        <v>42</v>
      </c>
      <c r="D82" s="21" t="s">
        <v>38</v>
      </c>
      <c r="E82" s="21" t="s">
        <v>48</v>
      </c>
      <c r="F82" s="5">
        <v>463580</v>
      </c>
      <c r="G82" s="5">
        <v>463580</v>
      </c>
    </row>
    <row r="83" spans="1:7" s="2" customFormat="1" ht="25.5">
      <c r="A83" s="16" t="s">
        <v>298</v>
      </c>
      <c r="B83" s="21" t="s">
        <v>144</v>
      </c>
      <c r="C83" s="21" t="s">
        <v>42</v>
      </c>
      <c r="D83" s="21" t="s">
        <v>35</v>
      </c>
      <c r="E83" s="21" t="s">
        <v>0</v>
      </c>
      <c r="F83" s="5">
        <v>87412599</v>
      </c>
      <c r="G83" s="5">
        <v>98271377</v>
      </c>
    </row>
    <row r="84" spans="1:7" s="2" customFormat="1" ht="25.5">
      <c r="A84" s="16" t="s">
        <v>298</v>
      </c>
      <c r="B84" s="21" t="s">
        <v>144</v>
      </c>
      <c r="C84" s="21" t="s">
        <v>42</v>
      </c>
      <c r="D84" s="21" t="s">
        <v>34</v>
      </c>
      <c r="E84" s="21" t="s">
        <v>0</v>
      </c>
      <c r="F84" s="5">
        <v>2134203</v>
      </c>
      <c r="G84" s="5">
        <v>2134203</v>
      </c>
    </row>
    <row r="85" spans="1:7" s="2" customFormat="1" ht="13.5" customHeight="1">
      <c r="A85" s="16" t="s">
        <v>307</v>
      </c>
      <c r="B85" s="21" t="s">
        <v>160</v>
      </c>
      <c r="C85" s="21" t="s">
        <v>42</v>
      </c>
      <c r="D85" s="21" t="s">
        <v>34</v>
      </c>
      <c r="E85" s="21" t="s">
        <v>0</v>
      </c>
      <c r="F85" s="5">
        <v>16945455</v>
      </c>
      <c r="G85" s="5">
        <v>16932900</v>
      </c>
    </row>
    <row r="86" spans="1:7" s="3" customFormat="1" ht="17.25" customHeight="1">
      <c r="A86" s="16" t="s">
        <v>312</v>
      </c>
      <c r="B86" s="21" t="s">
        <v>162</v>
      </c>
      <c r="C86" s="21" t="s">
        <v>42</v>
      </c>
      <c r="D86" s="21" t="s">
        <v>38</v>
      </c>
      <c r="E86" s="21" t="s">
        <v>0</v>
      </c>
      <c r="F86" s="5">
        <v>1495800</v>
      </c>
      <c r="G86" s="5">
        <v>1495800</v>
      </c>
    </row>
    <row r="87" spans="1:7" s="2" customFormat="1" ht="40.5" customHeight="1">
      <c r="A87" s="16" t="s">
        <v>308</v>
      </c>
      <c r="B87" s="21" t="s">
        <v>212</v>
      </c>
      <c r="C87" s="21" t="s">
        <v>42</v>
      </c>
      <c r="D87" s="21" t="s">
        <v>34</v>
      </c>
      <c r="E87" s="21" t="s">
        <v>0</v>
      </c>
      <c r="F87" s="5">
        <v>10266068</v>
      </c>
      <c r="G87" s="5">
        <v>10278623</v>
      </c>
    </row>
    <row r="88" spans="1:7" s="2" customFormat="1" ht="28.5" customHeight="1">
      <c r="A88" s="16" t="s">
        <v>309</v>
      </c>
      <c r="B88" s="21" t="s">
        <v>212</v>
      </c>
      <c r="C88" s="21" t="s">
        <v>42</v>
      </c>
      <c r="D88" s="21" t="s">
        <v>34</v>
      </c>
      <c r="E88" s="21" t="s">
        <v>49</v>
      </c>
      <c r="F88" s="5">
        <v>84389</v>
      </c>
      <c r="G88" s="5">
        <v>84674</v>
      </c>
    </row>
    <row r="89" spans="1:7" s="2" customFormat="1" ht="17.25" customHeight="1">
      <c r="A89" s="16" t="s">
        <v>299</v>
      </c>
      <c r="B89" s="21" t="s">
        <v>159</v>
      </c>
      <c r="C89" s="21" t="s">
        <v>42</v>
      </c>
      <c r="D89" s="21" t="s">
        <v>35</v>
      </c>
      <c r="E89" s="21" t="s">
        <v>0</v>
      </c>
      <c r="F89" s="5">
        <v>9304507</v>
      </c>
      <c r="G89" s="5">
        <v>10426397</v>
      </c>
    </row>
    <row r="90" spans="1:7" s="2" customFormat="1" ht="30" customHeight="1">
      <c r="A90" s="14" t="s">
        <v>239</v>
      </c>
      <c r="B90" s="21" t="s">
        <v>166</v>
      </c>
      <c r="C90" s="21" t="s">
        <v>42</v>
      </c>
      <c r="D90" s="21" t="s">
        <v>38</v>
      </c>
      <c r="E90" s="21" t="s">
        <v>47</v>
      </c>
      <c r="F90" s="5">
        <f t="shared" ref="F90:G90" si="9">18769536+5668400</f>
        <v>24437936</v>
      </c>
      <c r="G90" s="5">
        <f t="shared" si="9"/>
        <v>24437936</v>
      </c>
    </row>
    <row r="91" spans="1:7" s="2" customFormat="1" ht="38.25">
      <c r="A91" s="14" t="s">
        <v>240</v>
      </c>
      <c r="B91" s="21" t="s">
        <v>166</v>
      </c>
      <c r="C91" s="21" t="s">
        <v>42</v>
      </c>
      <c r="D91" s="21" t="s">
        <v>38</v>
      </c>
      <c r="E91" s="21" t="s">
        <v>48</v>
      </c>
      <c r="F91" s="5">
        <v>1740577</v>
      </c>
      <c r="G91" s="5">
        <v>1740577</v>
      </c>
    </row>
    <row r="92" spans="1:7" s="2" customFormat="1" ht="38.25">
      <c r="A92" s="14" t="s">
        <v>241</v>
      </c>
      <c r="B92" s="21" t="s">
        <v>166</v>
      </c>
      <c r="C92" s="21" t="s">
        <v>42</v>
      </c>
      <c r="D92" s="21" t="s">
        <v>38</v>
      </c>
      <c r="E92" s="21" t="s">
        <v>49</v>
      </c>
      <c r="F92" s="5">
        <v>12000</v>
      </c>
      <c r="G92" s="5">
        <v>12000</v>
      </c>
    </row>
    <row r="93" spans="1:7" s="2" customFormat="1" ht="43.5" customHeight="1">
      <c r="A93" s="15" t="s">
        <v>300</v>
      </c>
      <c r="B93" s="21" t="s">
        <v>433</v>
      </c>
      <c r="C93" s="21" t="s">
        <v>42</v>
      </c>
      <c r="D93" s="21" t="s">
        <v>35</v>
      </c>
      <c r="E93" s="21" t="s">
        <v>0</v>
      </c>
      <c r="F93" s="12">
        <v>18596500</v>
      </c>
      <c r="G93" s="12">
        <v>18596500</v>
      </c>
    </row>
    <row r="94" spans="1:7" s="3" customFormat="1" ht="26.25" customHeight="1">
      <c r="A94" s="16" t="s">
        <v>313</v>
      </c>
      <c r="B94" s="21" t="s">
        <v>163</v>
      </c>
      <c r="C94" s="21" t="s">
        <v>42</v>
      </c>
      <c r="D94" s="21" t="s">
        <v>38</v>
      </c>
      <c r="E94" s="21" t="s">
        <v>0</v>
      </c>
      <c r="F94" s="5">
        <v>600000</v>
      </c>
      <c r="G94" s="5">
        <v>600000</v>
      </c>
    </row>
    <row r="95" spans="1:7" s="2" customFormat="1" ht="41.25" customHeight="1">
      <c r="A95" s="14" t="s">
        <v>434</v>
      </c>
      <c r="B95" s="21" t="s">
        <v>164</v>
      </c>
      <c r="C95" s="21" t="s">
        <v>42</v>
      </c>
      <c r="D95" s="21" t="s">
        <v>35</v>
      </c>
      <c r="E95" s="21" t="s">
        <v>0</v>
      </c>
      <c r="F95" s="5">
        <v>350000</v>
      </c>
      <c r="G95" s="5">
        <v>350000</v>
      </c>
    </row>
    <row r="96" spans="1:7" s="2" customFormat="1" ht="33" customHeight="1">
      <c r="A96" s="14" t="s">
        <v>314</v>
      </c>
      <c r="B96" s="21" t="s">
        <v>164</v>
      </c>
      <c r="C96" s="21" t="s">
        <v>42</v>
      </c>
      <c r="D96" s="21" t="s">
        <v>38</v>
      </c>
      <c r="E96" s="21" t="s">
        <v>48</v>
      </c>
      <c r="F96" s="5">
        <v>31400</v>
      </c>
      <c r="G96" s="5">
        <v>31400</v>
      </c>
    </row>
    <row r="97" spans="1:7" s="2" customFormat="1" ht="25.5">
      <c r="A97" s="15" t="s">
        <v>315</v>
      </c>
      <c r="B97" s="21" t="s">
        <v>164</v>
      </c>
      <c r="C97" s="21" t="s">
        <v>42</v>
      </c>
      <c r="D97" s="21" t="s">
        <v>38</v>
      </c>
      <c r="E97" s="21" t="s">
        <v>50</v>
      </c>
      <c r="F97" s="5">
        <f t="shared" ref="F97:G97" si="10">160915+18000</f>
        <v>178915</v>
      </c>
      <c r="G97" s="5">
        <f t="shared" si="10"/>
        <v>178915</v>
      </c>
    </row>
    <row r="98" spans="1:7" s="2" customFormat="1" ht="78.75" customHeight="1">
      <c r="A98" s="16" t="s">
        <v>301</v>
      </c>
      <c r="B98" s="21" t="s">
        <v>145</v>
      </c>
      <c r="C98" s="21" t="s">
        <v>42</v>
      </c>
      <c r="D98" s="21" t="s">
        <v>35</v>
      </c>
      <c r="E98" s="21" t="s">
        <v>0</v>
      </c>
      <c r="F98" s="5">
        <v>2000000</v>
      </c>
      <c r="G98" s="5">
        <v>2000000</v>
      </c>
    </row>
    <row r="99" spans="1:7" s="2" customFormat="1" ht="42.75" customHeight="1">
      <c r="A99" s="16" t="s">
        <v>302</v>
      </c>
      <c r="B99" s="21" t="s">
        <v>182</v>
      </c>
      <c r="C99" s="21" t="s">
        <v>42</v>
      </c>
      <c r="D99" s="21" t="s">
        <v>35</v>
      </c>
      <c r="E99" s="21" t="s">
        <v>0</v>
      </c>
      <c r="F99" s="5">
        <v>28135600</v>
      </c>
      <c r="G99" s="5">
        <v>27404200</v>
      </c>
    </row>
    <row r="100" spans="1:7" s="2" customFormat="1" ht="30" customHeight="1">
      <c r="A100" s="14" t="s">
        <v>438</v>
      </c>
      <c r="B100" s="21" t="s">
        <v>161</v>
      </c>
      <c r="C100" s="21" t="s">
        <v>42</v>
      </c>
      <c r="D100" s="21" t="s">
        <v>38</v>
      </c>
      <c r="E100" s="21" t="s">
        <v>48</v>
      </c>
      <c r="F100" s="5">
        <v>393575</v>
      </c>
      <c r="G100" s="5">
        <v>393575</v>
      </c>
    </row>
    <row r="101" spans="1:7" s="3" customFormat="1" ht="27" customHeight="1">
      <c r="A101" s="14" t="s">
        <v>439</v>
      </c>
      <c r="B101" s="21" t="s">
        <v>161</v>
      </c>
      <c r="C101" s="21" t="s">
        <v>42</v>
      </c>
      <c r="D101" s="21" t="s">
        <v>38</v>
      </c>
      <c r="E101" s="21" t="s">
        <v>0</v>
      </c>
      <c r="F101" s="5">
        <v>1000000</v>
      </c>
      <c r="G101" s="5">
        <v>1000000</v>
      </c>
    </row>
    <row r="102" spans="1:7" s="2" customFormat="1" ht="41.25" customHeight="1">
      <c r="A102" s="16" t="s">
        <v>305</v>
      </c>
      <c r="B102" s="21" t="s">
        <v>435</v>
      </c>
      <c r="C102" s="21" t="s">
        <v>42</v>
      </c>
      <c r="D102" s="21" t="s">
        <v>35</v>
      </c>
      <c r="E102" s="21" t="s">
        <v>0</v>
      </c>
      <c r="F102" s="5">
        <f t="shared" ref="F102:G102" si="11">800700+91300</f>
        <v>892000</v>
      </c>
      <c r="G102" s="5">
        <f t="shared" si="11"/>
        <v>892000</v>
      </c>
    </row>
    <row r="103" spans="1:7" s="18" customFormat="1" ht="40.5" customHeight="1">
      <c r="A103" s="16" t="s">
        <v>303</v>
      </c>
      <c r="B103" s="21" t="s">
        <v>444</v>
      </c>
      <c r="C103" s="21" t="s">
        <v>42</v>
      </c>
      <c r="D103" s="21" t="s">
        <v>35</v>
      </c>
      <c r="E103" s="21" t="s">
        <v>0</v>
      </c>
      <c r="F103" s="5">
        <v>2423700</v>
      </c>
      <c r="G103" s="5">
        <v>2423700</v>
      </c>
    </row>
    <row r="104" spans="1:7" s="2" customFormat="1" ht="41.25" customHeight="1">
      <c r="A104" s="16" t="s">
        <v>304</v>
      </c>
      <c r="B104" s="21" t="s">
        <v>445</v>
      </c>
      <c r="C104" s="21" t="s">
        <v>42</v>
      </c>
      <c r="D104" s="21" t="s">
        <v>35</v>
      </c>
      <c r="E104" s="21" t="s">
        <v>0</v>
      </c>
      <c r="F104" s="5">
        <v>3117000</v>
      </c>
      <c r="G104" s="5">
        <v>3117000</v>
      </c>
    </row>
    <row r="105" spans="1:7" s="8" customFormat="1" ht="30" customHeight="1">
      <c r="A105" s="15" t="s">
        <v>440</v>
      </c>
      <c r="B105" s="21" t="s">
        <v>441</v>
      </c>
      <c r="C105" s="21" t="s">
        <v>42</v>
      </c>
      <c r="D105" s="21" t="s">
        <v>38</v>
      </c>
      <c r="E105" s="21" t="s">
        <v>0</v>
      </c>
      <c r="F105" s="12">
        <v>8023300</v>
      </c>
      <c r="G105" s="12">
        <v>8023300</v>
      </c>
    </row>
    <row r="106" spans="1:7" s="8" customFormat="1" ht="40.5" customHeight="1">
      <c r="A106" s="15" t="s">
        <v>290</v>
      </c>
      <c r="B106" s="21" t="s">
        <v>422</v>
      </c>
      <c r="C106" s="21" t="s">
        <v>42</v>
      </c>
      <c r="D106" s="21" t="s">
        <v>33</v>
      </c>
      <c r="E106" s="21" t="s">
        <v>0</v>
      </c>
      <c r="F106" s="12">
        <v>832000</v>
      </c>
      <c r="G106" s="12">
        <v>1187000</v>
      </c>
    </row>
    <row r="107" spans="1:7" s="8" customFormat="1" ht="38.25" customHeight="1">
      <c r="A107" s="15" t="s">
        <v>290</v>
      </c>
      <c r="B107" s="21" t="s">
        <v>422</v>
      </c>
      <c r="C107" s="21" t="s">
        <v>42</v>
      </c>
      <c r="D107" s="21" t="s">
        <v>35</v>
      </c>
      <c r="E107" s="21" t="s">
        <v>0</v>
      </c>
      <c r="F107" s="12">
        <v>2638000</v>
      </c>
      <c r="G107" s="12">
        <v>193000</v>
      </c>
    </row>
    <row r="108" spans="1:7" s="2" customFormat="1" ht="13.5">
      <c r="A108" s="16" t="s">
        <v>134</v>
      </c>
      <c r="B108" s="21" t="s">
        <v>180</v>
      </c>
      <c r="C108" s="21"/>
      <c r="D108" s="21"/>
      <c r="E108" s="21"/>
      <c r="F108" s="5">
        <f>F109</f>
        <v>1882200</v>
      </c>
      <c r="G108" s="5">
        <f>G109</f>
        <v>2275400</v>
      </c>
    </row>
    <row r="109" spans="1:7" s="8" customFormat="1" ht="17.25" customHeight="1">
      <c r="A109" s="30" t="s">
        <v>202</v>
      </c>
      <c r="B109" s="21" t="s">
        <v>201</v>
      </c>
      <c r="C109" s="21" t="s">
        <v>42</v>
      </c>
      <c r="D109" s="21" t="s">
        <v>35</v>
      </c>
      <c r="E109" s="21"/>
      <c r="F109" s="5">
        <f t="shared" ref="F109:G109" si="12">F110</f>
        <v>1882200</v>
      </c>
      <c r="G109" s="5">
        <f t="shared" si="12"/>
        <v>2275400</v>
      </c>
    </row>
    <row r="110" spans="1:7" s="8" customFormat="1" ht="43.5" customHeight="1">
      <c r="A110" s="30" t="s">
        <v>306</v>
      </c>
      <c r="B110" s="21" t="s">
        <v>218</v>
      </c>
      <c r="C110" s="21" t="s">
        <v>42</v>
      </c>
      <c r="D110" s="21" t="s">
        <v>35</v>
      </c>
      <c r="E110" s="21" t="s">
        <v>0</v>
      </c>
      <c r="F110" s="5">
        <v>1882200</v>
      </c>
      <c r="G110" s="5">
        <v>2275400</v>
      </c>
    </row>
    <row r="111" spans="1:7" s="36" customFormat="1" ht="30" customHeight="1">
      <c r="A111" s="32" t="s">
        <v>57</v>
      </c>
      <c r="B111" s="25" t="s">
        <v>10</v>
      </c>
      <c r="C111" s="25"/>
      <c r="D111" s="25"/>
      <c r="E111" s="25"/>
      <c r="F111" s="6">
        <f>F112+F113+F114+F115+F116+F117</f>
        <v>354851385</v>
      </c>
      <c r="G111" s="6">
        <f>G112+G113+G114+G115+G116+G117</f>
        <v>369951312</v>
      </c>
    </row>
    <row r="112" spans="1:7" s="2" customFormat="1" ht="40.5" customHeight="1">
      <c r="A112" s="16" t="s">
        <v>291</v>
      </c>
      <c r="B112" s="21" t="s">
        <v>211</v>
      </c>
      <c r="C112" s="21" t="s">
        <v>42</v>
      </c>
      <c r="D112" s="21" t="s">
        <v>33</v>
      </c>
      <c r="E112" s="21" t="s">
        <v>0</v>
      </c>
      <c r="F112" s="5">
        <v>216376900</v>
      </c>
      <c r="G112" s="5">
        <v>216376900</v>
      </c>
    </row>
    <row r="113" spans="1:7" s="2" customFormat="1" ht="43.5" customHeight="1">
      <c r="A113" s="15" t="s">
        <v>318</v>
      </c>
      <c r="B113" s="21" t="s">
        <v>428</v>
      </c>
      <c r="C113" s="21" t="s">
        <v>40</v>
      </c>
      <c r="D113" s="21" t="s">
        <v>36</v>
      </c>
      <c r="E113" s="21" t="s">
        <v>50</v>
      </c>
      <c r="F113" s="5">
        <v>9477600</v>
      </c>
      <c r="G113" s="5">
        <v>9477600</v>
      </c>
    </row>
    <row r="114" spans="1:7" s="2" customFormat="1" ht="40.5" customHeight="1">
      <c r="A114" s="16" t="s">
        <v>292</v>
      </c>
      <c r="B114" s="21" t="s">
        <v>143</v>
      </c>
      <c r="C114" s="21" t="s">
        <v>42</v>
      </c>
      <c r="D114" s="21" t="s">
        <v>33</v>
      </c>
      <c r="E114" s="21" t="s">
        <v>0</v>
      </c>
      <c r="F114" s="5">
        <v>125132685</v>
      </c>
      <c r="G114" s="5">
        <v>140232612</v>
      </c>
    </row>
    <row r="115" spans="1:7" s="2" customFormat="1" ht="66" customHeight="1">
      <c r="A115" s="16" t="s">
        <v>293</v>
      </c>
      <c r="B115" s="21" t="s">
        <v>189</v>
      </c>
      <c r="C115" s="21" t="s">
        <v>42</v>
      </c>
      <c r="D115" s="21" t="s">
        <v>33</v>
      </c>
      <c r="E115" s="21" t="s">
        <v>0</v>
      </c>
      <c r="F115" s="5">
        <f t="shared" ref="F115:G115" si="13">1696100+100000</f>
        <v>1796100</v>
      </c>
      <c r="G115" s="5">
        <f t="shared" si="13"/>
        <v>1796100</v>
      </c>
    </row>
    <row r="116" spans="1:7" s="2" customFormat="1" ht="45" customHeight="1">
      <c r="A116" s="15" t="s">
        <v>294</v>
      </c>
      <c r="B116" s="21" t="s">
        <v>427</v>
      </c>
      <c r="C116" s="21" t="s">
        <v>42</v>
      </c>
      <c r="D116" s="21" t="s">
        <v>33</v>
      </c>
      <c r="E116" s="21" t="s">
        <v>0</v>
      </c>
      <c r="F116" s="12">
        <f t="shared" ref="F116:G116" si="14">625300+40000</f>
        <v>665300</v>
      </c>
      <c r="G116" s="12">
        <f t="shared" si="14"/>
        <v>665300</v>
      </c>
    </row>
    <row r="117" spans="1:7" s="2" customFormat="1" ht="51">
      <c r="A117" s="15" t="s">
        <v>319</v>
      </c>
      <c r="B117" s="21" t="s">
        <v>429</v>
      </c>
      <c r="C117" s="21" t="s">
        <v>40</v>
      </c>
      <c r="D117" s="21" t="s">
        <v>36</v>
      </c>
      <c r="E117" s="21" t="s">
        <v>50</v>
      </c>
      <c r="F117" s="5">
        <v>1402800</v>
      </c>
      <c r="G117" s="5">
        <v>1402800</v>
      </c>
    </row>
    <row r="118" spans="1:7" s="36" customFormat="1" ht="13.5">
      <c r="A118" s="32" t="s">
        <v>56</v>
      </c>
      <c r="B118" s="25" t="s">
        <v>6</v>
      </c>
      <c r="C118" s="25"/>
      <c r="D118" s="25"/>
      <c r="E118" s="25"/>
      <c r="F118" s="6">
        <f t="shared" ref="F118:G120" si="15">F119</f>
        <v>170000</v>
      </c>
      <c r="G118" s="6">
        <f t="shared" si="15"/>
        <v>170000</v>
      </c>
    </row>
    <row r="119" spans="1:7" s="23" customFormat="1" ht="13.5">
      <c r="A119" s="16" t="s">
        <v>134</v>
      </c>
      <c r="B119" s="21" t="s">
        <v>133</v>
      </c>
      <c r="C119" s="21" t="s">
        <v>42</v>
      </c>
      <c r="D119" s="21" t="s">
        <v>42</v>
      </c>
      <c r="E119" s="21"/>
      <c r="F119" s="5">
        <f t="shared" si="15"/>
        <v>170000</v>
      </c>
      <c r="G119" s="5">
        <f t="shared" si="15"/>
        <v>170000</v>
      </c>
    </row>
    <row r="120" spans="1:7" s="23" customFormat="1" ht="13.5">
      <c r="A120" s="15" t="s">
        <v>135</v>
      </c>
      <c r="B120" s="21" t="s">
        <v>73</v>
      </c>
      <c r="C120" s="21" t="s">
        <v>42</v>
      </c>
      <c r="D120" s="21" t="s">
        <v>42</v>
      </c>
      <c r="E120" s="21"/>
      <c r="F120" s="5">
        <f t="shared" si="15"/>
        <v>170000</v>
      </c>
      <c r="G120" s="5">
        <f t="shared" si="15"/>
        <v>170000</v>
      </c>
    </row>
    <row r="121" spans="1:7" s="23" customFormat="1" ht="25.5">
      <c r="A121" s="14" t="s">
        <v>310</v>
      </c>
      <c r="B121" s="21" t="s">
        <v>74</v>
      </c>
      <c r="C121" s="21" t="s">
        <v>42</v>
      </c>
      <c r="D121" s="21" t="s">
        <v>42</v>
      </c>
      <c r="E121" s="21" t="s">
        <v>48</v>
      </c>
      <c r="F121" s="5">
        <v>170000</v>
      </c>
      <c r="G121" s="5">
        <v>170000</v>
      </c>
    </row>
    <row r="122" spans="1:7" s="36" customFormat="1" ht="25.5">
      <c r="A122" s="31" t="s">
        <v>423</v>
      </c>
      <c r="B122" s="25" t="s">
        <v>167</v>
      </c>
      <c r="C122" s="25"/>
      <c r="D122" s="25"/>
      <c r="E122" s="25"/>
      <c r="F122" s="6">
        <f t="shared" ref="F122:G122" si="16">F123</f>
        <v>358900</v>
      </c>
      <c r="G122" s="6">
        <f t="shared" si="16"/>
        <v>358900</v>
      </c>
    </row>
    <row r="123" spans="1:7" s="3" customFormat="1" ht="30" customHeight="1">
      <c r="A123" s="16" t="s">
        <v>316</v>
      </c>
      <c r="B123" s="21" t="s">
        <v>168</v>
      </c>
      <c r="C123" s="21" t="s">
        <v>42</v>
      </c>
      <c r="D123" s="21" t="s">
        <v>38</v>
      </c>
      <c r="E123" s="21" t="s">
        <v>0</v>
      </c>
      <c r="F123" s="5">
        <f t="shared" ref="F123:G123" si="17">357900+1000</f>
        <v>358900</v>
      </c>
      <c r="G123" s="5">
        <f t="shared" si="17"/>
        <v>358900</v>
      </c>
    </row>
    <row r="124" spans="1:7" s="36" customFormat="1" ht="38.25">
      <c r="A124" s="29" t="s">
        <v>198</v>
      </c>
      <c r="B124" s="25" t="s">
        <v>18</v>
      </c>
      <c r="C124" s="25"/>
      <c r="D124" s="25"/>
      <c r="E124" s="25"/>
      <c r="F124" s="6">
        <f t="shared" ref="F124:G124" si="18">F125+F126+F127+F128+F129</f>
        <v>10350530</v>
      </c>
      <c r="G124" s="6">
        <f t="shared" si="18"/>
        <v>10214029</v>
      </c>
    </row>
    <row r="125" spans="1:7" s="2" customFormat="1" ht="43.5" customHeight="1">
      <c r="A125" s="14" t="s">
        <v>245</v>
      </c>
      <c r="B125" s="21" t="s">
        <v>94</v>
      </c>
      <c r="C125" s="21" t="s">
        <v>34</v>
      </c>
      <c r="D125" s="21" t="s">
        <v>40</v>
      </c>
      <c r="E125" s="21" t="s">
        <v>47</v>
      </c>
      <c r="F125" s="5">
        <v>9236106</v>
      </c>
      <c r="G125" s="5">
        <v>9236106</v>
      </c>
    </row>
    <row r="126" spans="1:7" s="2" customFormat="1" ht="25.5">
      <c r="A126" s="14" t="s">
        <v>246</v>
      </c>
      <c r="B126" s="21" t="s">
        <v>94</v>
      </c>
      <c r="C126" s="21" t="s">
        <v>34</v>
      </c>
      <c r="D126" s="21" t="s">
        <v>40</v>
      </c>
      <c r="E126" s="21" t="s">
        <v>48</v>
      </c>
      <c r="F126" s="5">
        <f>785304+301132</f>
        <v>1086436</v>
      </c>
      <c r="G126" s="5">
        <f>648803+301132</f>
        <v>949935</v>
      </c>
    </row>
    <row r="127" spans="1:7" s="2" customFormat="1" ht="13.5">
      <c r="A127" s="14" t="s">
        <v>247</v>
      </c>
      <c r="B127" s="21" t="s">
        <v>94</v>
      </c>
      <c r="C127" s="21" t="s">
        <v>34</v>
      </c>
      <c r="D127" s="21" t="s">
        <v>40</v>
      </c>
      <c r="E127" s="21" t="s">
        <v>49</v>
      </c>
      <c r="F127" s="5">
        <v>4488</v>
      </c>
      <c r="G127" s="5">
        <v>4488</v>
      </c>
    </row>
    <row r="128" spans="1:7" s="2" customFormat="1" ht="114.75" customHeight="1">
      <c r="A128" s="14" t="s">
        <v>248</v>
      </c>
      <c r="B128" s="21" t="s">
        <v>186</v>
      </c>
      <c r="C128" s="21" t="s">
        <v>34</v>
      </c>
      <c r="D128" s="21" t="s">
        <v>40</v>
      </c>
      <c r="E128" s="21" t="s">
        <v>47</v>
      </c>
      <c r="F128" s="5">
        <v>2760</v>
      </c>
      <c r="G128" s="5">
        <v>2760</v>
      </c>
    </row>
    <row r="129" spans="1:7" s="2" customFormat="1" ht="102.75" customHeight="1">
      <c r="A129" s="14" t="s">
        <v>249</v>
      </c>
      <c r="B129" s="21" t="s">
        <v>186</v>
      </c>
      <c r="C129" s="21" t="s">
        <v>34</v>
      </c>
      <c r="D129" s="21" t="s">
        <v>40</v>
      </c>
      <c r="E129" s="21" t="s">
        <v>48</v>
      </c>
      <c r="F129" s="5">
        <v>20740</v>
      </c>
      <c r="G129" s="5">
        <v>20740</v>
      </c>
    </row>
    <row r="130" spans="1:7" s="36" customFormat="1" ht="13.5">
      <c r="A130" s="32" t="s">
        <v>66</v>
      </c>
      <c r="B130" s="25" t="s">
        <v>26</v>
      </c>
      <c r="C130" s="25"/>
      <c r="D130" s="25"/>
      <c r="E130" s="25"/>
      <c r="F130" s="6">
        <f>F145+F146+F137+F138+F139+F143+F144+F131+F132+F133+F134+F135+F136+F147+F148+F149+F142+F151+F140+F141+F150</f>
        <v>89225900</v>
      </c>
      <c r="G130" s="6">
        <f>G145+G146+G137+G138+G139+G143+G144+G131+G132+G133+G134+G135+G136+G147+G148+G149+G142+G151+G140+G141+G150</f>
        <v>91336800</v>
      </c>
    </row>
    <row r="131" spans="1:7" s="2" customFormat="1" ht="25.5">
      <c r="A131" s="14" t="s">
        <v>387</v>
      </c>
      <c r="B131" s="21" t="s">
        <v>450</v>
      </c>
      <c r="C131" s="21" t="s">
        <v>40</v>
      </c>
      <c r="D131" s="21" t="s">
        <v>36</v>
      </c>
      <c r="E131" s="21" t="s">
        <v>48</v>
      </c>
      <c r="F131" s="5">
        <v>177700</v>
      </c>
      <c r="G131" s="5">
        <v>177700</v>
      </c>
    </row>
    <row r="132" spans="1:7" s="2" customFormat="1" ht="25.5">
      <c r="A132" s="15" t="s">
        <v>388</v>
      </c>
      <c r="B132" s="21" t="s">
        <v>450</v>
      </c>
      <c r="C132" s="21" t="s">
        <v>40</v>
      </c>
      <c r="D132" s="21" t="s">
        <v>36</v>
      </c>
      <c r="E132" s="21" t="s">
        <v>50</v>
      </c>
      <c r="F132" s="5">
        <v>10342200</v>
      </c>
      <c r="G132" s="5">
        <v>11257000</v>
      </c>
    </row>
    <row r="133" spans="1:7" s="2" customFormat="1" ht="40.5" customHeight="1">
      <c r="A133" s="14" t="s">
        <v>389</v>
      </c>
      <c r="B133" s="21" t="s">
        <v>451</v>
      </c>
      <c r="C133" s="21" t="s">
        <v>40</v>
      </c>
      <c r="D133" s="21" t="s">
        <v>36</v>
      </c>
      <c r="E133" s="21" t="s">
        <v>48</v>
      </c>
      <c r="F133" s="5">
        <v>70000</v>
      </c>
      <c r="G133" s="5">
        <v>73000</v>
      </c>
    </row>
    <row r="134" spans="1:7" s="2" customFormat="1" ht="39.75" customHeight="1">
      <c r="A134" s="15" t="s">
        <v>390</v>
      </c>
      <c r="B134" s="21" t="s">
        <v>451</v>
      </c>
      <c r="C134" s="21" t="s">
        <v>40</v>
      </c>
      <c r="D134" s="21" t="s">
        <v>36</v>
      </c>
      <c r="E134" s="21" t="s">
        <v>50</v>
      </c>
      <c r="F134" s="5">
        <v>4602100</v>
      </c>
      <c r="G134" s="5">
        <v>4786000</v>
      </c>
    </row>
    <row r="135" spans="1:7" s="2" customFormat="1" ht="105" customHeight="1">
      <c r="A135" s="14" t="s">
        <v>398</v>
      </c>
      <c r="B135" s="21" t="s">
        <v>452</v>
      </c>
      <c r="C135" s="21" t="s">
        <v>40</v>
      </c>
      <c r="D135" s="21" t="s">
        <v>37</v>
      </c>
      <c r="E135" s="21" t="s">
        <v>47</v>
      </c>
      <c r="F135" s="5">
        <v>138050</v>
      </c>
      <c r="G135" s="5">
        <v>143550</v>
      </c>
    </row>
    <row r="136" spans="1:7" s="2" customFormat="1" ht="89.25">
      <c r="A136" s="14" t="s">
        <v>399</v>
      </c>
      <c r="B136" s="21" t="s">
        <v>452</v>
      </c>
      <c r="C136" s="21" t="s">
        <v>40</v>
      </c>
      <c r="D136" s="21" t="s">
        <v>37</v>
      </c>
      <c r="E136" s="21" t="s">
        <v>48</v>
      </c>
      <c r="F136" s="5">
        <v>138050</v>
      </c>
      <c r="G136" s="5">
        <v>143550</v>
      </c>
    </row>
    <row r="137" spans="1:7" s="2" customFormat="1" ht="54.75" customHeight="1">
      <c r="A137" s="14" t="s">
        <v>382</v>
      </c>
      <c r="B137" s="21" t="s">
        <v>447</v>
      </c>
      <c r="C137" s="21" t="s">
        <v>40</v>
      </c>
      <c r="D137" s="21" t="s">
        <v>36</v>
      </c>
      <c r="E137" s="21" t="s">
        <v>47</v>
      </c>
      <c r="F137" s="12">
        <v>25689900</v>
      </c>
      <c r="G137" s="12">
        <v>25785000</v>
      </c>
    </row>
    <row r="138" spans="1:7" s="2" customFormat="1" ht="38.25">
      <c r="A138" s="14" t="s">
        <v>383</v>
      </c>
      <c r="B138" s="21" t="s">
        <v>447</v>
      </c>
      <c r="C138" s="21" t="s">
        <v>40</v>
      </c>
      <c r="D138" s="21" t="s">
        <v>36</v>
      </c>
      <c r="E138" s="21" t="s">
        <v>48</v>
      </c>
      <c r="F138" s="12">
        <v>6650000</v>
      </c>
      <c r="G138" s="12">
        <v>6650000</v>
      </c>
    </row>
    <row r="139" spans="1:7" s="2" customFormat="1" ht="38.25">
      <c r="A139" s="14" t="s">
        <v>384</v>
      </c>
      <c r="B139" s="21" t="s">
        <v>447</v>
      </c>
      <c r="C139" s="21" t="s">
        <v>40</v>
      </c>
      <c r="D139" s="21" t="s">
        <v>36</v>
      </c>
      <c r="E139" s="21" t="s">
        <v>49</v>
      </c>
      <c r="F139" s="12">
        <v>200000</v>
      </c>
      <c r="G139" s="12">
        <v>200000</v>
      </c>
    </row>
    <row r="140" spans="1:7" s="2" customFormat="1" ht="28.5" customHeight="1">
      <c r="A140" s="14" t="s">
        <v>396</v>
      </c>
      <c r="B140" s="21" t="s">
        <v>448</v>
      </c>
      <c r="C140" s="21" t="s">
        <v>40</v>
      </c>
      <c r="D140" s="21" t="s">
        <v>37</v>
      </c>
      <c r="E140" s="21" t="s">
        <v>47</v>
      </c>
      <c r="F140" s="5">
        <v>1631300</v>
      </c>
      <c r="G140" s="5">
        <v>1631300</v>
      </c>
    </row>
    <row r="141" spans="1:7" s="2" customFormat="1" ht="25.5">
      <c r="A141" s="14" t="s">
        <v>397</v>
      </c>
      <c r="B141" s="21" t="s">
        <v>448</v>
      </c>
      <c r="C141" s="21" t="s">
        <v>40</v>
      </c>
      <c r="D141" s="21" t="s">
        <v>37</v>
      </c>
      <c r="E141" s="21" t="s">
        <v>48</v>
      </c>
      <c r="F141" s="5">
        <v>130800</v>
      </c>
      <c r="G141" s="5">
        <v>130800</v>
      </c>
    </row>
    <row r="142" spans="1:7" s="2" customFormat="1" ht="39" customHeight="1">
      <c r="A142" s="15" t="s">
        <v>416</v>
      </c>
      <c r="B142" s="21" t="s">
        <v>110</v>
      </c>
      <c r="C142" s="21" t="s">
        <v>40</v>
      </c>
      <c r="D142" s="21" t="s">
        <v>36</v>
      </c>
      <c r="E142" s="21" t="s">
        <v>1</v>
      </c>
      <c r="F142" s="5">
        <v>5217600</v>
      </c>
      <c r="G142" s="5">
        <v>5217600</v>
      </c>
    </row>
    <row r="143" spans="1:7" s="2" customFormat="1" ht="63.75">
      <c r="A143" s="14" t="s">
        <v>385</v>
      </c>
      <c r="B143" s="21" t="s">
        <v>449</v>
      </c>
      <c r="C143" s="21" t="s">
        <v>40</v>
      </c>
      <c r="D143" s="21" t="s">
        <v>36</v>
      </c>
      <c r="E143" s="21" t="s">
        <v>48</v>
      </c>
      <c r="F143" s="5">
        <v>260000</v>
      </c>
      <c r="G143" s="5">
        <v>260000</v>
      </c>
    </row>
    <row r="144" spans="1:7" s="2" customFormat="1" ht="57" customHeight="1">
      <c r="A144" s="15" t="s">
        <v>386</v>
      </c>
      <c r="B144" s="21" t="s">
        <v>449</v>
      </c>
      <c r="C144" s="21" t="s">
        <v>40</v>
      </c>
      <c r="D144" s="21" t="s">
        <v>36</v>
      </c>
      <c r="E144" s="21" t="s">
        <v>50</v>
      </c>
      <c r="F144" s="5">
        <v>20105100</v>
      </c>
      <c r="G144" s="5">
        <v>20930100</v>
      </c>
    </row>
    <row r="145" spans="1:8" s="2" customFormat="1" ht="47.25" customHeight="1">
      <c r="A145" s="14" t="s">
        <v>380</v>
      </c>
      <c r="B145" s="21" t="s">
        <v>446</v>
      </c>
      <c r="C145" s="21" t="s">
        <v>40</v>
      </c>
      <c r="D145" s="21" t="s">
        <v>36</v>
      </c>
      <c r="E145" s="21" t="s">
        <v>47</v>
      </c>
      <c r="F145" s="5">
        <v>3092900</v>
      </c>
      <c r="G145" s="5">
        <v>3092900</v>
      </c>
    </row>
    <row r="146" spans="1:8" s="2" customFormat="1" ht="25.5">
      <c r="A146" s="14" t="s">
        <v>381</v>
      </c>
      <c r="B146" s="21" t="s">
        <v>446</v>
      </c>
      <c r="C146" s="21" t="s">
        <v>40</v>
      </c>
      <c r="D146" s="21" t="s">
        <v>36</v>
      </c>
      <c r="E146" s="21" t="s">
        <v>48</v>
      </c>
      <c r="F146" s="5">
        <v>250000</v>
      </c>
      <c r="G146" s="5">
        <v>250000</v>
      </c>
    </row>
    <row r="147" spans="1:8" s="2" customFormat="1" ht="25.5">
      <c r="A147" s="15" t="s">
        <v>391</v>
      </c>
      <c r="B147" s="21" t="s">
        <v>111</v>
      </c>
      <c r="C147" s="21" t="s">
        <v>40</v>
      </c>
      <c r="D147" s="21" t="s">
        <v>36</v>
      </c>
      <c r="E147" s="21" t="s">
        <v>50</v>
      </c>
      <c r="F147" s="5">
        <v>50000</v>
      </c>
      <c r="G147" s="5">
        <v>50000</v>
      </c>
    </row>
    <row r="148" spans="1:8" s="2" customFormat="1" ht="25.5">
      <c r="A148" s="14" t="s">
        <v>400</v>
      </c>
      <c r="B148" s="21" t="s">
        <v>111</v>
      </c>
      <c r="C148" s="21" t="s">
        <v>40</v>
      </c>
      <c r="D148" s="21" t="s">
        <v>37</v>
      </c>
      <c r="E148" s="21" t="s">
        <v>48</v>
      </c>
      <c r="F148" s="5">
        <v>450000</v>
      </c>
      <c r="G148" s="5">
        <v>450000</v>
      </c>
    </row>
    <row r="149" spans="1:8" s="2" customFormat="1" ht="25.5">
      <c r="A149" s="15" t="s">
        <v>391</v>
      </c>
      <c r="B149" s="21" t="s">
        <v>111</v>
      </c>
      <c r="C149" s="21" t="s">
        <v>40</v>
      </c>
      <c r="D149" s="21" t="s">
        <v>37</v>
      </c>
      <c r="E149" s="21" t="s">
        <v>50</v>
      </c>
      <c r="F149" s="5">
        <v>250000</v>
      </c>
      <c r="G149" s="5">
        <v>250000</v>
      </c>
    </row>
    <row r="150" spans="1:8" s="2" customFormat="1" ht="39" customHeight="1">
      <c r="A150" s="15" t="s">
        <v>425</v>
      </c>
      <c r="B150" s="21" t="s">
        <v>208</v>
      </c>
      <c r="C150" s="21" t="s">
        <v>40</v>
      </c>
      <c r="D150" s="21" t="s">
        <v>36</v>
      </c>
      <c r="E150" s="21" t="s">
        <v>1</v>
      </c>
      <c r="F150" s="5">
        <v>7826500</v>
      </c>
      <c r="G150" s="5">
        <v>7826500</v>
      </c>
    </row>
    <row r="151" spans="1:8" s="2" customFormat="1" ht="13.5">
      <c r="A151" s="15" t="s">
        <v>132</v>
      </c>
      <c r="B151" s="21" t="s">
        <v>131</v>
      </c>
      <c r="C151" s="21" t="s">
        <v>40</v>
      </c>
      <c r="D151" s="21" t="s">
        <v>36</v>
      </c>
      <c r="E151" s="21"/>
      <c r="F151" s="5">
        <f t="shared" ref="F151:G151" si="19">F152</f>
        <v>1953700</v>
      </c>
      <c r="G151" s="5">
        <f t="shared" si="19"/>
        <v>2031800</v>
      </c>
    </row>
    <row r="152" spans="1:8" s="2" customFormat="1" ht="13.5">
      <c r="A152" s="15" t="s">
        <v>181</v>
      </c>
      <c r="B152" s="21" t="s">
        <v>77</v>
      </c>
      <c r="C152" s="21" t="s">
        <v>40</v>
      </c>
      <c r="D152" s="21" t="s">
        <v>36</v>
      </c>
      <c r="E152" s="21"/>
      <c r="F152" s="5">
        <f t="shared" ref="F152:G152" si="20">F153+F154</f>
        <v>1953700</v>
      </c>
      <c r="G152" s="5">
        <f t="shared" si="20"/>
        <v>2031800</v>
      </c>
    </row>
    <row r="153" spans="1:8" s="2" customFormat="1" ht="38.25">
      <c r="A153" s="14" t="s">
        <v>392</v>
      </c>
      <c r="B153" s="21" t="s">
        <v>453</v>
      </c>
      <c r="C153" s="21" t="s">
        <v>40</v>
      </c>
      <c r="D153" s="21" t="s">
        <v>36</v>
      </c>
      <c r="E153" s="21" t="s">
        <v>48</v>
      </c>
      <c r="F153" s="5">
        <v>29300</v>
      </c>
      <c r="G153" s="5">
        <v>30500</v>
      </c>
    </row>
    <row r="154" spans="1:8" s="2" customFormat="1" ht="38.25">
      <c r="A154" s="15" t="s">
        <v>393</v>
      </c>
      <c r="B154" s="21" t="s">
        <v>453</v>
      </c>
      <c r="C154" s="21" t="s">
        <v>40</v>
      </c>
      <c r="D154" s="21" t="s">
        <v>36</v>
      </c>
      <c r="E154" s="21" t="s">
        <v>50</v>
      </c>
      <c r="F154" s="5">
        <v>1924400</v>
      </c>
      <c r="G154" s="5">
        <v>2001300</v>
      </c>
    </row>
    <row r="155" spans="1:8" s="36" customFormat="1" ht="25.5">
      <c r="A155" s="29" t="s">
        <v>52</v>
      </c>
      <c r="B155" s="25" t="s">
        <v>27</v>
      </c>
      <c r="C155" s="25"/>
      <c r="D155" s="25"/>
      <c r="E155" s="25"/>
      <c r="F155" s="6">
        <f>F187+F156+F157+F186+F184+F185+F164+F165+F158+F159+F160+F161+F162+F163+F166+F167+F168+F169+F170+F171+F172+F173+F174+F175+F176+F177+F178+F179+F180+F183+F188+F189+F190+F191+F192+F193+F194+F195+F196+F197+F198+F199+F181+F182</f>
        <v>199927500</v>
      </c>
      <c r="G155" s="6">
        <f>G187+G156+G157+G186+G184+G185+G164+G165+G158+G159+G160+G161+G162+G163+G166+G167+G168+G169+G170+G171+G172+G173+G174+G175+G176+G177+G178+G179+G180+G183+G188+G189+G190+G191+G192+G193+G194+G195+G196+G197+G198+G199+G181+G182</f>
        <v>205715200</v>
      </c>
      <c r="H155" s="37"/>
    </row>
    <row r="156" spans="1:8" s="2" customFormat="1" ht="56.25" customHeight="1">
      <c r="A156" s="14" t="s">
        <v>227</v>
      </c>
      <c r="B156" s="21" t="s">
        <v>113</v>
      </c>
      <c r="C156" s="21" t="s">
        <v>40</v>
      </c>
      <c r="D156" s="21" t="s">
        <v>37</v>
      </c>
      <c r="E156" s="21" t="s">
        <v>47</v>
      </c>
      <c r="F156" s="5">
        <v>4792538</v>
      </c>
      <c r="G156" s="5">
        <v>4792538</v>
      </c>
    </row>
    <row r="157" spans="1:8" s="2" customFormat="1" ht="31.5" customHeight="1">
      <c r="A157" s="14" t="s">
        <v>228</v>
      </c>
      <c r="B157" s="21" t="s">
        <v>113</v>
      </c>
      <c r="C157" s="21" t="s">
        <v>40</v>
      </c>
      <c r="D157" s="21" t="s">
        <v>37</v>
      </c>
      <c r="E157" s="21" t="s">
        <v>49</v>
      </c>
      <c r="F157" s="5">
        <v>25000</v>
      </c>
      <c r="G157" s="5">
        <v>25000</v>
      </c>
    </row>
    <row r="158" spans="1:8" s="2" customFormat="1" ht="38.25">
      <c r="A158" s="14" t="s">
        <v>356</v>
      </c>
      <c r="B158" s="21" t="s">
        <v>102</v>
      </c>
      <c r="C158" s="21" t="s">
        <v>40</v>
      </c>
      <c r="D158" s="21" t="s">
        <v>34</v>
      </c>
      <c r="E158" s="21" t="s">
        <v>48</v>
      </c>
      <c r="F158" s="5">
        <v>656000</v>
      </c>
      <c r="G158" s="5">
        <v>683000</v>
      </c>
    </row>
    <row r="159" spans="1:8" s="2" customFormat="1" ht="25.5">
      <c r="A159" s="15" t="s">
        <v>357</v>
      </c>
      <c r="B159" s="21" t="s">
        <v>102</v>
      </c>
      <c r="C159" s="21" t="s">
        <v>40</v>
      </c>
      <c r="D159" s="21" t="s">
        <v>34</v>
      </c>
      <c r="E159" s="21" t="s">
        <v>50</v>
      </c>
      <c r="F159" s="5">
        <v>42224800</v>
      </c>
      <c r="G159" s="5">
        <v>43913000</v>
      </c>
    </row>
    <row r="160" spans="1:8" s="2" customFormat="1" ht="38.25">
      <c r="A160" s="14" t="s">
        <v>358</v>
      </c>
      <c r="B160" s="21" t="s">
        <v>103</v>
      </c>
      <c r="C160" s="21" t="s">
        <v>40</v>
      </c>
      <c r="D160" s="21" t="s">
        <v>34</v>
      </c>
      <c r="E160" s="21" t="s">
        <v>48</v>
      </c>
      <c r="F160" s="5">
        <v>35300</v>
      </c>
      <c r="G160" s="5">
        <v>36500</v>
      </c>
    </row>
    <row r="161" spans="1:7" s="2" customFormat="1" ht="38.25">
      <c r="A161" s="15" t="s">
        <v>359</v>
      </c>
      <c r="B161" s="21" t="s">
        <v>103</v>
      </c>
      <c r="C161" s="21" t="s">
        <v>40</v>
      </c>
      <c r="D161" s="21" t="s">
        <v>34</v>
      </c>
      <c r="E161" s="21" t="s">
        <v>50</v>
      </c>
      <c r="F161" s="5">
        <v>2055400</v>
      </c>
      <c r="G161" s="5">
        <v>2132600</v>
      </c>
    </row>
    <row r="162" spans="1:7" s="2" customFormat="1" ht="31.5" customHeight="1">
      <c r="A162" s="14" t="s">
        <v>360</v>
      </c>
      <c r="B162" s="21" t="s">
        <v>457</v>
      </c>
      <c r="C162" s="21" t="s">
        <v>40</v>
      </c>
      <c r="D162" s="21" t="s">
        <v>34</v>
      </c>
      <c r="E162" s="21" t="s">
        <v>48</v>
      </c>
      <c r="F162" s="5">
        <v>496000</v>
      </c>
      <c r="G162" s="5">
        <v>516000</v>
      </c>
    </row>
    <row r="163" spans="1:7" s="2" customFormat="1" ht="25.5">
      <c r="A163" s="15" t="s">
        <v>361</v>
      </c>
      <c r="B163" s="21" t="s">
        <v>457</v>
      </c>
      <c r="C163" s="21" t="s">
        <v>40</v>
      </c>
      <c r="D163" s="21" t="s">
        <v>34</v>
      </c>
      <c r="E163" s="21" t="s">
        <v>50</v>
      </c>
      <c r="F163" s="5">
        <v>31933900</v>
      </c>
      <c r="G163" s="5">
        <v>33211100</v>
      </c>
    </row>
    <row r="164" spans="1:7" s="2" customFormat="1" ht="54" customHeight="1">
      <c r="A164" s="14" t="s">
        <v>403</v>
      </c>
      <c r="B164" s="21" t="s">
        <v>104</v>
      </c>
      <c r="C164" s="21" t="s">
        <v>40</v>
      </c>
      <c r="D164" s="21" t="s">
        <v>37</v>
      </c>
      <c r="E164" s="21" t="s">
        <v>47</v>
      </c>
      <c r="F164" s="5">
        <v>10314800</v>
      </c>
      <c r="G164" s="5">
        <v>10314800</v>
      </c>
    </row>
    <row r="165" spans="1:7" s="2" customFormat="1" ht="25.5">
      <c r="A165" s="14" t="s">
        <v>404</v>
      </c>
      <c r="B165" s="21" t="s">
        <v>104</v>
      </c>
      <c r="C165" s="21" t="s">
        <v>40</v>
      </c>
      <c r="D165" s="21" t="s">
        <v>37</v>
      </c>
      <c r="E165" s="21" t="s">
        <v>48</v>
      </c>
      <c r="F165" s="5">
        <v>1321900</v>
      </c>
      <c r="G165" s="5">
        <v>1321900</v>
      </c>
    </row>
    <row r="166" spans="1:7" s="2" customFormat="1" ht="38.25">
      <c r="A166" s="14" t="s">
        <v>362</v>
      </c>
      <c r="B166" s="21" t="s">
        <v>458</v>
      </c>
      <c r="C166" s="21" t="s">
        <v>40</v>
      </c>
      <c r="D166" s="21" t="s">
        <v>34</v>
      </c>
      <c r="E166" s="21" t="s">
        <v>48</v>
      </c>
      <c r="F166" s="5">
        <v>1900</v>
      </c>
      <c r="G166" s="5">
        <v>2200</v>
      </c>
    </row>
    <row r="167" spans="1:7" s="2" customFormat="1" ht="38.25">
      <c r="A167" s="15" t="s">
        <v>363</v>
      </c>
      <c r="B167" s="21" t="s">
        <v>458</v>
      </c>
      <c r="C167" s="21" t="s">
        <v>40</v>
      </c>
      <c r="D167" s="21" t="s">
        <v>34</v>
      </c>
      <c r="E167" s="21" t="s">
        <v>50</v>
      </c>
      <c r="F167" s="5">
        <v>137100</v>
      </c>
      <c r="G167" s="5">
        <v>144200</v>
      </c>
    </row>
    <row r="168" spans="1:7" s="2" customFormat="1" ht="38.25">
      <c r="A168" s="14" t="s">
        <v>364</v>
      </c>
      <c r="B168" s="21" t="s">
        <v>105</v>
      </c>
      <c r="C168" s="21" t="s">
        <v>40</v>
      </c>
      <c r="D168" s="21" t="s">
        <v>34</v>
      </c>
      <c r="E168" s="21" t="s">
        <v>48</v>
      </c>
      <c r="F168" s="5">
        <v>145</v>
      </c>
      <c r="G168" s="5">
        <v>145</v>
      </c>
    </row>
    <row r="169" spans="1:7" s="2" customFormat="1" ht="38.25">
      <c r="A169" s="15" t="s">
        <v>365</v>
      </c>
      <c r="B169" s="21" t="s">
        <v>105</v>
      </c>
      <c r="C169" s="21" t="s">
        <v>40</v>
      </c>
      <c r="D169" s="21" t="s">
        <v>34</v>
      </c>
      <c r="E169" s="21" t="s">
        <v>50</v>
      </c>
      <c r="F169" s="5">
        <v>9555</v>
      </c>
      <c r="G169" s="5">
        <v>9555</v>
      </c>
    </row>
    <row r="170" spans="1:7" s="2" customFormat="1" ht="51">
      <c r="A170" s="14" t="s">
        <v>366</v>
      </c>
      <c r="B170" s="21" t="s">
        <v>106</v>
      </c>
      <c r="C170" s="21" t="s">
        <v>40</v>
      </c>
      <c r="D170" s="21" t="s">
        <v>34</v>
      </c>
      <c r="E170" s="21" t="s">
        <v>48</v>
      </c>
      <c r="F170" s="5">
        <v>160000</v>
      </c>
      <c r="G170" s="5">
        <v>170000</v>
      </c>
    </row>
    <row r="171" spans="1:7" s="2" customFormat="1" ht="41.25" customHeight="1">
      <c r="A171" s="15" t="s">
        <v>367</v>
      </c>
      <c r="B171" s="21" t="s">
        <v>106</v>
      </c>
      <c r="C171" s="21" t="s">
        <v>40</v>
      </c>
      <c r="D171" s="21" t="s">
        <v>34</v>
      </c>
      <c r="E171" s="21" t="s">
        <v>50</v>
      </c>
      <c r="F171" s="5">
        <v>6087600</v>
      </c>
      <c r="G171" s="5">
        <v>6200000</v>
      </c>
    </row>
    <row r="172" spans="1:7" s="2" customFormat="1" ht="25.5">
      <c r="A172" s="14" t="s">
        <v>368</v>
      </c>
      <c r="B172" s="21" t="s">
        <v>459</v>
      </c>
      <c r="C172" s="21" t="s">
        <v>40</v>
      </c>
      <c r="D172" s="21" t="s">
        <v>34</v>
      </c>
      <c r="E172" s="21" t="s">
        <v>48</v>
      </c>
      <c r="F172" s="5">
        <v>406000</v>
      </c>
      <c r="G172" s="5">
        <v>438300</v>
      </c>
    </row>
    <row r="173" spans="1:7" s="2" customFormat="1" ht="25.5">
      <c r="A173" s="15" t="s">
        <v>369</v>
      </c>
      <c r="B173" s="21" t="s">
        <v>459</v>
      </c>
      <c r="C173" s="21" t="s">
        <v>40</v>
      </c>
      <c r="D173" s="21" t="s">
        <v>34</v>
      </c>
      <c r="E173" s="21" t="s">
        <v>50</v>
      </c>
      <c r="F173" s="5">
        <v>26655500</v>
      </c>
      <c r="G173" s="5">
        <v>28784000</v>
      </c>
    </row>
    <row r="174" spans="1:7" s="2" customFormat="1" ht="39" customHeight="1">
      <c r="A174" s="14" t="s">
        <v>405</v>
      </c>
      <c r="B174" s="21" t="s">
        <v>459</v>
      </c>
      <c r="C174" s="21" t="s">
        <v>40</v>
      </c>
      <c r="D174" s="21" t="s">
        <v>37</v>
      </c>
      <c r="E174" s="21" t="s">
        <v>47</v>
      </c>
      <c r="F174" s="5">
        <v>2000000</v>
      </c>
      <c r="G174" s="5">
        <v>2000000</v>
      </c>
    </row>
    <row r="175" spans="1:7" s="2" customFormat="1" ht="25.5">
      <c r="A175" s="14" t="s">
        <v>368</v>
      </c>
      <c r="B175" s="21" t="s">
        <v>459</v>
      </c>
      <c r="C175" s="21" t="s">
        <v>40</v>
      </c>
      <c r="D175" s="21" t="s">
        <v>37</v>
      </c>
      <c r="E175" s="21" t="s">
        <v>48</v>
      </c>
      <c r="F175" s="5">
        <v>267600</v>
      </c>
      <c r="G175" s="5">
        <v>267600</v>
      </c>
    </row>
    <row r="176" spans="1:7" s="2" customFormat="1" ht="45" customHeight="1">
      <c r="A176" s="14" t="s">
        <v>370</v>
      </c>
      <c r="B176" s="21" t="s">
        <v>460</v>
      </c>
      <c r="C176" s="21" t="s">
        <v>40</v>
      </c>
      <c r="D176" s="21" t="s">
        <v>34</v>
      </c>
      <c r="E176" s="21" t="s">
        <v>48</v>
      </c>
      <c r="F176" s="5">
        <v>8500</v>
      </c>
      <c r="G176" s="5">
        <v>8500</v>
      </c>
    </row>
    <row r="177" spans="1:7" s="2" customFormat="1" ht="38.25">
      <c r="A177" s="15" t="s">
        <v>371</v>
      </c>
      <c r="B177" s="21" t="s">
        <v>460</v>
      </c>
      <c r="C177" s="21" t="s">
        <v>40</v>
      </c>
      <c r="D177" s="21" t="s">
        <v>34</v>
      </c>
      <c r="E177" s="21" t="s">
        <v>50</v>
      </c>
      <c r="F177" s="5">
        <v>560800</v>
      </c>
      <c r="G177" s="5">
        <v>560800</v>
      </c>
    </row>
    <row r="178" spans="1:7" s="2" customFormat="1" ht="25.5">
      <c r="A178" s="15" t="s">
        <v>372</v>
      </c>
      <c r="B178" s="21" t="s">
        <v>461</v>
      </c>
      <c r="C178" s="21" t="s">
        <v>40</v>
      </c>
      <c r="D178" s="21" t="s">
        <v>34</v>
      </c>
      <c r="E178" s="21" t="s">
        <v>50</v>
      </c>
      <c r="F178" s="5">
        <v>100</v>
      </c>
      <c r="G178" s="5">
        <v>100</v>
      </c>
    </row>
    <row r="179" spans="1:7" s="2" customFormat="1" ht="63.75">
      <c r="A179" s="14" t="s">
        <v>373</v>
      </c>
      <c r="B179" s="21" t="s">
        <v>462</v>
      </c>
      <c r="C179" s="21" t="s">
        <v>40</v>
      </c>
      <c r="D179" s="21" t="s">
        <v>34</v>
      </c>
      <c r="E179" s="21" t="s">
        <v>48</v>
      </c>
      <c r="F179" s="5">
        <v>39000</v>
      </c>
      <c r="G179" s="5">
        <v>40700</v>
      </c>
    </row>
    <row r="180" spans="1:7" s="2" customFormat="1" ht="51">
      <c r="A180" s="15" t="s">
        <v>374</v>
      </c>
      <c r="B180" s="21" t="s">
        <v>462</v>
      </c>
      <c r="C180" s="21" t="s">
        <v>40</v>
      </c>
      <c r="D180" s="21" t="s">
        <v>34</v>
      </c>
      <c r="E180" s="21" t="s">
        <v>50</v>
      </c>
      <c r="F180" s="5">
        <v>3249700</v>
      </c>
      <c r="G180" s="5">
        <v>3378600</v>
      </c>
    </row>
    <row r="181" spans="1:7" s="8" customFormat="1" ht="42.75" customHeight="1">
      <c r="A181" s="14" t="s">
        <v>406</v>
      </c>
      <c r="B181" s="21" t="s">
        <v>463</v>
      </c>
      <c r="C181" s="21" t="s">
        <v>40</v>
      </c>
      <c r="D181" s="21" t="s">
        <v>37</v>
      </c>
      <c r="E181" s="21" t="s">
        <v>48</v>
      </c>
      <c r="F181" s="5">
        <v>1200</v>
      </c>
      <c r="G181" s="5">
        <v>1200</v>
      </c>
    </row>
    <row r="182" spans="1:7" s="2" customFormat="1" ht="68.25" customHeight="1">
      <c r="A182" s="14" t="s">
        <v>426</v>
      </c>
      <c r="B182" s="21" t="s">
        <v>121</v>
      </c>
      <c r="C182" s="21" t="s">
        <v>40</v>
      </c>
      <c r="D182" s="21" t="s">
        <v>37</v>
      </c>
      <c r="E182" s="21" t="s">
        <v>47</v>
      </c>
      <c r="F182" s="5">
        <v>51500</v>
      </c>
      <c r="G182" s="5">
        <v>51500</v>
      </c>
    </row>
    <row r="183" spans="1:7" s="2" customFormat="1" ht="43.5" customHeight="1">
      <c r="A183" s="14" t="s">
        <v>407</v>
      </c>
      <c r="B183" s="21" t="s">
        <v>121</v>
      </c>
      <c r="C183" s="21" t="s">
        <v>40</v>
      </c>
      <c r="D183" s="21" t="s">
        <v>37</v>
      </c>
      <c r="E183" s="21" t="s">
        <v>48</v>
      </c>
      <c r="F183" s="5">
        <v>31500</v>
      </c>
      <c r="G183" s="5">
        <v>31500</v>
      </c>
    </row>
    <row r="184" spans="1:7" s="2" customFormat="1" ht="93" customHeight="1">
      <c r="A184" s="14" t="s">
        <v>401</v>
      </c>
      <c r="B184" s="21" t="s">
        <v>456</v>
      </c>
      <c r="C184" s="21" t="s">
        <v>40</v>
      </c>
      <c r="D184" s="21" t="s">
        <v>37</v>
      </c>
      <c r="E184" s="21" t="s">
        <v>47</v>
      </c>
      <c r="F184" s="5">
        <v>2100000</v>
      </c>
      <c r="G184" s="5">
        <v>2100000</v>
      </c>
    </row>
    <row r="185" spans="1:7" s="2" customFormat="1" ht="83.25" customHeight="1">
      <c r="A185" s="14" t="s">
        <v>402</v>
      </c>
      <c r="B185" s="21" t="s">
        <v>456</v>
      </c>
      <c r="C185" s="21" t="s">
        <v>40</v>
      </c>
      <c r="D185" s="21" t="s">
        <v>37</v>
      </c>
      <c r="E185" s="21" t="s">
        <v>48</v>
      </c>
      <c r="F185" s="5">
        <v>2100000</v>
      </c>
      <c r="G185" s="5">
        <v>2100000</v>
      </c>
    </row>
    <row r="186" spans="1:7" s="2" customFormat="1" ht="28.5" customHeight="1">
      <c r="A186" s="16" t="s">
        <v>355</v>
      </c>
      <c r="B186" s="21" t="s">
        <v>455</v>
      </c>
      <c r="C186" s="21" t="s">
        <v>40</v>
      </c>
      <c r="D186" s="21" t="s">
        <v>35</v>
      </c>
      <c r="E186" s="21" t="s">
        <v>0</v>
      </c>
      <c r="F186" s="5">
        <v>23572800</v>
      </c>
      <c r="G186" s="5">
        <v>24188900</v>
      </c>
    </row>
    <row r="187" spans="1:7" s="2" customFormat="1" ht="38.25" customHeight="1">
      <c r="A187" s="16" t="s">
        <v>354</v>
      </c>
      <c r="B187" s="21" t="s">
        <v>454</v>
      </c>
      <c r="C187" s="21" t="s">
        <v>40</v>
      </c>
      <c r="D187" s="21" t="s">
        <v>35</v>
      </c>
      <c r="E187" s="21" t="s">
        <v>0</v>
      </c>
      <c r="F187" s="5">
        <v>110500</v>
      </c>
      <c r="G187" s="5">
        <v>110500</v>
      </c>
    </row>
    <row r="188" spans="1:7" s="2" customFormat="1" ht="25.5">
      <c r="A188" s="15" t="s">
        <v>375</v>
      </c>
      <c r="B188" s="21" t="s">
        <v>109</v>
      </c>
      <c r="C188" s="21" t="s">
        <v>40</v>
      </c>
      <c r="D188" s="21" t="s">
        <v>34</v>
      </c>
      <c r="E188" s="21" t="s">
        <v>50</v>
      </c>
      <c r="F188" s="5">
        <v>8882462</v>
      </c>
      <c r="G188" s="5">
        <v>8882462</v>
      </c>
    </row>
    <row r="189" spans="1:7" s="2" customFormat="1" ht="38.25">
      <c r="A189" s="14" t="s">
        <v>376</v>
      </c>
      <c r="B189" s="21" t="s">
        <v>107</v>
      </c>
      <c r="C189" s="21" t="s">
        <v>40</v>
      </c>
      <c r="D189" s="21" t="s">
        <v>34</v>
      </c>
      <c r="E189" s="21" t="s">
        <v>48</v>
      </c>
      <c r="F189" s="5">
        <v>83000</v>
      </c>
      <c r="G189" s="5">
        <v>87000</v>
      </c>
    </row>
    <row r="190" spans="1:7" s="2" customFormat="1" ht="38.25">
      <c r="A190" s="15" t="s">
        <v>377</v>
      </c>
      <c r="B190" s="21" t="s">
        <v>107</v>
      </c>
      <c r="C190" s="21" t="s">
        <v>40</v>
      </c>
      <c r="D190" s="21" t="s">
        <v>34</v>
      </c>
      <c r="E190" s="21" t="s">
        <v>50</v>
      </c>
      <c r="F190" s="5">
        <v>5494600</v>
      </c>
      <c r="G190" s="5">
        <v>5713700</v>
      </c>
    </row>
    <row r="191" spans="1:7" s="2" customFormat="1" ht="25.5">
      <c r="A191" s="14" t="s">
        <v>378</v>
      </c>
      <c r="B191" s="21" t="s">
        <v>108</v>
      </c>
      <c r="C191" s="21" t="s">
        <v>40</v>
      </c>
      <c r="D191" s="21" t="s">
        <v>34</v>
      </c>
      <c r="E191" s="21" t="s">
        <v>48</v>
      </c>
      <c r="F191" s="5">
        <v>67000</v>
      </c>
      <c r="G191" s="5">
        <v>67000</v>
      </c>
    </row>
    <row r="192" spans="1:7" s="2" customFormat="1" ht="25.5">
      <c r="A192" s="15" t="s">
        <v>379</v>
      </c>
      <c r="B192" s="21" t="s">
        <v>108</v>
      </c>
      <c r="C192" s="21" t="s">
        <v>40</v>
      </c>
      <c r="D192" s="21" t="s">
        <v>34</v>
      </c>
      <c r="E192" s="21" t="s">
        <v>50</v>
      </c>
      <c r="F192" s="5">
        <v>21638800</v>
      </c>
      <c r="G192" s="5">
        <v>21075300</v>
      </c>
    </row>
    <row r="193" spans="1:7" s="2" customFormat="1" ht="25.5">
      <c r="A193" s="14" t="s">
        <v>408</v>
      </c>
      <c r="B193" s="21" t="s">
        <v>115</v>
      </c>
      <c r="C193" s="21" t="s">
        <v>40</v>
      </c>
      <c r="D193" s="21" t="s">
        <v>37</v>
      </c>
      <c r="E193" s="21" t="s">
        <v>48</v>
      </c>
      <c r="F193" s="5">
        <v>10000</v>
      </c>
      <c r="G193" s="5">
        <v>10000</v>
      </c>
    </row>
    <row r="194" spans="1:7" s="2" customFormat="1" ht="25.5">
      <c r="A194" s="15" t="s">
        <v>409</v>
      </c>
      <c r="B194" s="21" t="s">
        <v>115</v>
      </c>
      <c r="C194" s="21" t="s">
        <v>40</v>
      </c>
      <c r="D194" s="21" t="s">
        <v>37</v>
      </c>
      <c r="E194" s="21" t="s">
        <v>50</v>
      </c>
      <c r="F194" s="5">
        <v>1455000</v>
      </c>
      <c r="G194" s="5">
        <v>1455000</v>
      </c>
    </row>
    <row r="195" spans="1:7" s="2" customFormat="1" ht="13.5">
      <c r="A195" s="15" t="s">
        <v>410</v>
      </c>
      <c r="B195" s="21" t="s">
        <v>116</v>
      </c>
      <c r="C195" s="21" t="s">
        <v>40</v>
      </c>
      <c r="D195" s="21" t="s">
        <v>37</v>
      </c>
      <c r="E195" s="21" t="s">
        <v>50</v>
      </c>
      <c r="F195" s="5">
        <v>500000</v>
      </c>
      <c r="G195" s="5">
        <v>500000</v>
      </c>
    </row>
    <row r="196" spans="1:7" s="2" customFormat="1" ht="17.25" customHeight="1">
      <c r="A196" s="15" t="s">
        <v>411</v>
      </c>
      <c r="B196" s="21" t="s">
        <v>117</v>
      </c>
      <c r="C196" s="21" t="s">
        <v>40</v>
      </c>
      <c r="D196" s="21" t="s">
        <v>37</v>
      </c>
      <c r="E196" s="21" t="s">
        <v>50</v>
      </c>
      <c r="F196" s="5">
        <v>100000</v>
      </c>
      <c r="G196" s="5">
        <v>100000</v>
      </c>
    </row>
    <row r="197" spans="1:7" s="2" customFormat="1" ht="25.5">
      <c r="A197" s="15" t="s">
        <v>412</v>
      </c>
      <c r="B197" s="21" t="s">
        <v>118</v>
      </c>
      <c r="C197" s="21" t="s">
        <v>40</v>
      </c>
      <c r="D197" s="21" t="s">
        <v>37</v>
      </c>
      <c r="E197" s="21" t="s">
        <v>50</v>
      </c>
      <c r="F197" s="5">
        <v>120000</v>
      </c>
      <c r="G197" s="5">
        <v>120000</v>
      </c>
    </row>
    <row r="198" spans="1:7" s="2" customFormat="1" ht="25.5">
      <c r="A198" s="14" t="s">
        <v>394</v>
      </c>
      <c r="B198" s="21" t="s">
        <v>114</v>
      </c>
      <c r="C198" s="21" t="s">
        <v>40</v>
      </c>
      <c r="D198" s="21" t="s">
        <v>36</v>
      </c>
      <c r="E198" s="21" t="s">
        <v>48</v>
      </c>
      <c r="F198" s="5">
        <v>120000</v>
      </c>
      <c r="G198" s="5">
        <v>120000</v>
      </c>
    </row>
    <row r="199" spans="1:7" s="2" customFormat="1" ht="25.5">
      <c r="A199" s="14" t="s">
        <v>394</v>
      </c>
      <c r="B199" s="21" t="s">
        <v>114</v>
      </c>
      <c r="C199" s="21" t="s">
        <v>40</v>
      </c>
      <c r="D199" s="21" t="s">
        <v>37</v>
      </c>
      <c r="E199" s="21" t="s">
        <v>48</v>
      </c>
      <c r="F199" s="5">
        <v>50000</v>
      </c>
      <c r="G199" s="5">
        <v>50000</v>
      </c>
    </row>
    <row r="200" spans="1:7" s="36" customFormat="1" ht="25.5">
      <c r="A200" s="29" t="s">
        <v>190</v>
      </c>
      <c r="B200" s="25" t="s">
        <v>191</v>
      </c>
      <c r="C200" s="25"/>
      <c r="D200" s="25"/>
      <c r="E200" s="25"/>
      <c r="F200" s="6">
        <f t="shared" ref="F200:G200" si="21">F201+F202</f>
        <v>14930000</v>
      </c>
      <c r="G200" s="6">
        <f t="shared" si="21"/>
        <v>14930000</v>
      </c>
    </row>
    <row r="201" spans="1:7" s="2" customFormat="1" ht="54.75" customHeight="1">
      <c r="A201" s="14" t="s">
        <v>227</v>
      </c>
      <c r="B201" s="21" t="s">
        <v>192</v>
      </c>
      <c r="C201" s="21" t="s">
        <v>33</v>
      </c>
      <c r="D201" s="21" t="s">
        <v>37</v>
      </c>
      <c r="E201" s="21" t="s">
        <v>47</v>
      </c>
      <c r="F201" s="5">
        <v>11898701</v>
      </c>
      <c r="G201" s="5">
        <v>11898701</v>
      </c>
    </row>
    <row r="202" spans="1:7" s="2" customFormat="1" ht="38.25">
      <c r="A202" s="14" t="s">
        <v>226</v>
      </c>
      <c r="B202" s="21" t="s">
        <v>192</v>
      </c>
      <c r="C202" s="21" t="s">
        <v>33</v>
      </c>
      <c r="D202" s="21" t="s">
        <v>37</v>
      </c>
      <c r="E202" s="21" t="s">
        <v>48</v>
      </c>
      <c r="F202" s="5">
        <v>3031299</v>
      </c>
      <c r="G202" s="5">
        <v>3031299</v>
      </c>
    </row>
    <row r="203" spans="1:7" s="36" customFormat="1" ht="25.5">
      <c r="A203" s="32" t="s">
        <v>62</v>
      </c>
      <c r="B203" s="25" t="s">
        <v>20</v>
      </c>
      <c r="C203" s="25"/>
      <c r="D203" s="25"/>
      <c r="E203" s="25"/>
      <c r="F203" s="6">
        <f>F204</f>
        <v>2465504</v>
      </c>
      <c r="G203" s="6">
        <f>G204</f>
        <v>2600804</v>
      </c>
    </row>
    <row r="204" spans="1:7" s="2" customFormat="1" ht="17.25" customHeight="1">
      <c r="A204" s="15" t="s">
        <v>19</v>
      </c>
      <c r="B204" s="21" t="s">
        <v>21</v>
      </c>
      <c r="C204" s="21" t="s">
        <v>40</v>
      </c>
      <c r="D204" s="21" t="s">
        <v>36</v>
      </c>
      <c r="E204" s="21"/>
      <c r="F204" s="5">
        <f t="shared" ref="F204:G204" si="22">F205</f>
        <v>2465504</v>
      </c>
      <c r="G204" s="5">
        <f t="shared" si="22"/>
        <v>2600804</v>
      </c>
    </row>
    <row r="205" spans="1:7" s="2" customFormat="1" ht="42.75" customHeight="1">
      <c r="A205" s="15" t="s">
        <v>417</v>
      </c>
      <c r="B205" s="21" t="s">
        <v>187</v>
      </c>
      <c r="C205" s="21" t="s">
        <v>40</v>
      </c>
      <c r="D205" s="21" t="s">
        <v>36</v>
      </c>
      <c r="E205" s="21" t="s">
        <v>50</v>
      </c>
      <c r="F205" s="5">
        <v>2465504</v>
      </c>
      <c r="G205" s="5">
        <v>2600804</v>
      </c>
    </row>
    <row r="206" spans="1:7" s="36" customFormat="1" ht="25.5">
      <c r="A206" s="29" t="s">
        <v>61</v>
      </c>
      <c r="B206" s="25" t="s">
        <v>17</v>
      </c>
      <c r="C206" s="25"/>
      <c r="D206" s="25"/>
      <c r="E206" s="25"/>
      <c r="F206" s="6">
        <f t="shared" ref="F206:G206" si="23">F207+F208+F209+F210+F211</f>
        <v>19035996</v>
      </c>
      <c r="G206" s="6">
        <f t="shared" si="23"/>
        <v>19035996</v>
      </c>
    </row>
    <row r="207" spans="1:7" s="2" customFormat="1" ht="27" customHeight="1">
      <c r="A207" s="14" t="s">
        <v>227</v>
      </c>
      <c r="B207" s="21" t="s">
        <v>147</v>
      </c>
      <c r="C207" s="21" t="s">
        <v>33</v>
      </c>
      <c r="D207" s="21" t="s">
        <v>45</v>
      </c>
      <c r="E207" s="21" t="s">
        <v>47</v>
      </c>
      <c r="F207" s="5">
        <v>13438170</v>
      </c>
      <c r="G207" s="5">
        <v>13438170</v>
      </c>
    </row>
    <row r="208" spans="1:7" s="2" customFormat="1" ht="38.25">
      <c r="A208" s="14" t="s">
        <v>226</v>
      </c>
      <c r="B208" s="21" t="s">
        <v>147</v>
      </c>
      <c r="C208" s="21" t="s">
        <v>33</v>
      </c>
      <c r="D208" s="21" t="s">
        <v>45</v>
      </c>
      <c r="E208" s="21" t="s">
        <v>48</v>
      </c>
      <c r="F208" s="5">
        <v>1392330</v>
      </c>
      <c r="G208" s="5">
        <v>1392330</v>
      </c>
    </row>
    <row r="209" spans="1:7" s="2" customFormat="1" ht="25.5">
      <c r="A209" s="14" t="s">
        <v>415</v>
      </c>
      <c r="B209" s="21" t="s">
        <v>146</v>
      </c>
      <c r="C209" s="21" t="s">
        <v>36</v>
      </c>
      <c r="D209" s="21" t="s">
        <v>43</v>
      </c>
      <c r="E209" s="21" t="s">
        <v>48</v>
      </c>
      <c r="F209" s="5">
        <v>133000</v>
      </c>
      <c r="G209" s="5">
        <v>133000</v>
      </c>
    </row>
    <row r="210" spans="1:7" s="2" customFormat="1" ht="25.5">
      <c r="A210" s="14" t="s">
        <v>413</v>
      </c>
      <c r="B210" s="21" t="s">
        <v>148</v>
      </c>
      <c r="C210" s="21" t="s">
        <v>33</v>
      </c>
      <c r="D210" s="21" t="s">
        <v>45</v>
      </c>
      <c r="E210" s="21" t="s">
        <v>48</v>
      </c>
      <c r="F210" s="5">
        <v>3911496</v>
      </c>
      <c r="G210" s="5">
        <v>3911496</v>
      </c>
    </row>
    <row r="211" spans="1:7" s="2" customFormat="1" ht="25.5">
      <c r="A211" s="14" t="s">
        <v>414</v>
      </c>
      <c r="B211" s="21" t="s">
        <v>148</v>
      </c>
      <c r="C211" s="21" t="s">
        <v>33</v>
      </c>
      <c r="D211" s="21" t="s">
        <v>45</v>
      </c>
      <c r="E211" s="21" t="s">
        <v>49</v>
      </c>
      <c r="F211" s="5">
        <v>161000</v>
      </c>
      <c r="G211" s="5">
        <v>161000</v>
      </c>
    </row>
    <row r="212" spans="1:7" s="36" customFormat="1" ht="25.5">
      <c r="A212" s="32" t="s">
        <v>65</v>
      </c>
      <c r="B212" s="33" t="s">
        <v>12</v>
      </c>
      <c r="C212" s="33"/>
      <c r="D212" s="33"/>
      <c r="E212" s="33"/>
      <c r="F212" s="6">
        <f t="shared" ref="F212:G212" si="24">F213+F215+F216+F217+F218+F219+F220+F221+F214</f>
        <v>38813300</v>
      </c>
      <c r="G212" s="6">
        <f t="shared" si="24"/>
        <v>40298400</v>
      </c>
    </row>
    <row r="213" spans="1:7" s="2" customFormat="1" ht="25.5">
      <c r="A213" s="14" t="s">
        <v>263</v>
      </c>
      <c r="B213" s="7" t="s">
        <v>123</v>
      </c>
      <c r="C213" s="7" t="s">
        <v>36</v>
      </c>
      <c r="D213" s="7" t="s">
        <v>38</v>
      </c>
      <c r="E213" s="7" t="s">
        <v>48</v>
      </c>
      <c r="F213" s="5">
        <v>11400700</v>
      </c>
      <c r="G213" s="5">
        <v>9000000</v>
      </c>
    </row>
    <row r="214" spans="1:7" s="2" customFormat="1" ht="25.5">
      <c r="A214" s="14" t="s">
        <v>419</v>
      </c>
      <c r="B214" s="7" t="s">
        <v>124</v>
      </c>
      <c r="C214" s="7" t="s">
        <v>36</v>
      </c>
      <c r="D214" s="7" t="s">
        <v>38</v>
      </c>
      <c r="E214" s="7" t="s">
        <v>48</v>
      </c>
      <c r="F214" s="5">
        <v>320000</v>
      </c>
      <c r="G214" s="5">
        <v>320000</v>
      </c>
    </row>
    <row r="215" spans="1:7" s="2" customFormat="1" ht="25.5">
      <c r="A215" s="14" t="s">
        <v>264</v>
      </c>
      <c r="B215" s="7" t="s">
        <v>125</v>
      </c>
      <c r="C215" s="7" t="s">
        <v>36</v>
      </c>
      <c r="D215" s="7" t="s">
        <v>38</v>
      </c>
      <c r="E215" s="7" t="s">
        <v>48</v>
      </c>
      <c r="F215" s="5">
        <v>950000</v>
      </c>
      <c r="G215" s="5">
        <v>950000</v>
      </c>
    </row>
    <row r="216" spans="1:7" s="2" customFormat="1" ht="25.5">
      <c r="A216" s="14" t="s">
        <v>265</v>
      </c>
      <c r="B216" s="7" t="s">
        <v>126</v>
      </c>
      <c r="C216" s="7" t="s">
        <v>36</v>
      </c>
      <c r="D216" s="7" t="s">
        <v>38</v>
      </c>
      <c r="E216" s="7" t="s">
        <v>48</v>
      </c>
      <c r="F216" s="5">
        <v>400000</v>
      </c>
      <c r="G216" s="5">
        <v>400000</v>
      </c>
    </row>
    <row r="217" spans="1:7" s="2" customFormat="1" ht="25.5">
      <c r="A217" s="14" t="s">
        <v>266</v>
      </c>
      <c r="B217" s="7" t="s">
        <v>127</v>
      </c>
      <c r="C217" s="7" t="s">
        <v>36</v>
      </c>
      <c r="D217" s="7" t="s">
        <v>38</v>
      </c>
      <c r="E217" s="7" t="s">
        <v>48</v>
      </c>
      <c r="F217" s="5">
        <v>600000</v>
      </c>
      <c r="G217" s="5">
        <v>600000</v>
      </c>
    </row>
    <row r="218" spans="1:7" s="2" customFormat="1" ht="25.5">
      <c r="A218" s="14" t="s">
        <v>267</v>
      </c>
      <c r="B218" s="7" t="s">
        <v>184</v>
      </c>
      <c r="C218" s="7" t="s">
        <v>36</v>
      </c>
      <c r="D218" s="7" t="s">
        <v>38</v>
      </c>
      <c r="E218" s="7" t="s">
        <v>48</v>
      </c>
      <c r="F218" s="5">
        <v>399300</v>
      </c>
      <c r="G218" s="5">
        <v>2800000</v>
      </c>
    </row>
    <row r="219" spans="1:7" s="2" customFormat="1" ht="13.5">
      <c r="A219" s="14" t="s">
        <v>268</v>
      </c>
      <c r="B219" s="7" t="s">
        <v>185</v>
      </c>
      <c r="C219" s="7" t="s">
        <v>36</v>
      </c>
      <c r="D219" s="7" t="s">
        <v>38</v>
      </c>
      <c r="E219" s="7" t="s">
        <v>48</v>
      </c>
      <c r="F219" s="5">
        <v>0</v>
      </c>
      <c r="G219" s="5">
        <v>0</v>
      </c>
    </row>
    <row r="220" spans="1:7" s="2" customFormat="1" ht="25.5">
      <c r="A220" s="14" t="s">
        <v>269</v>
      </c>
      <c r="B220" s="7" t="s">
        <v>478</v>
      </c>
      <c r="C220" s="7" t="s">
        <v>36</v>
      </c>
      <c r="D220" s="7" t="s">
        <v>38</v>
      </c>
      <c r="E220" s="7" t="s">
        <v>48</v>
      </c>
      <c r="F220" s="5">
        <f>1300000+21742200</f>
        <v>23042200</v>
      </c>
      <c r="G220" s="5">
        <f>1300000+23227300</f>
        <v>24527300</v>
      </c>
    </row>
    <row r="221" spans="1:7" s="2" customFormat="1" ht="38.25">
      <c r="A221" s="15" t="s">
        <v>270</v>
      </c>
      <c r="B221" s="7" t="s">
        <v>477</v>
      </c>
      <c r="C221" s="7" t="s">
        <v>36</v>
      </c>
      <c r="D221" s="7" t="s">
        <v>38</v>
      </c>
      <c r="E221" s="7" t="s">
        <v>49</v>
      </c>
      <c r="F221" s="12">
        <f>950000+751100</f>
        <v>1701100</v>
      </c>
      <c r="G221" s="12">
        <f>950000+751100</f>
        <v>1701100</v>
      </c>
    </row>
    <row r="222" spans="1:7" s="36" customFormat="1" ht="25.5">
      <c r="A222" s="32" t="s">
        <v>171</v>
      </c>
      <c r="B222" s="25" t="s">
        <v>15</v>
      </c>
      <c r="C222" s="25"/>
      <c r="D222" s="25"/>
      <c r="E222" s="25"/>
      <c r="F222" s="6">
        <f>F223</f>
        <v>850000</v>
      </c>
      <c r="G222" s="6">
        <f>G223</f>
        <v>850000</v>
      </c>
    </row>
    <row r="223" spans="1:7" s="2" customFormat="1" ht="25.5">
      <c r="A223" s="14" t="s">
        <v>255</v>
      </c>
      <c r="B223" s="21" t="s">
        <v>99</v>
      </c>
      <c r="C223" s="21" t="s">
        <v>37</v>
      </c>
      <c r="D223" s="21" t="s">
        <v>41</v>
      </c>
      <c r="E223" s="21" t="s">
        <v>48</v>
      </c>
      <c r="F223" s="5">
        <v>850000</v>
      </c>
      <c r="G223" s="5">
        <v>850000</v>
      </c>
    </row>
    <row r="224" spans="1:7" s="36" customFormat="1" ht="17.25" customHeight="1">
      <c r="A224" s="32" t="s">
        <v>63</v>
      </c>
      <c r="B224" s="33" t="s">
        <v>14</v>
      </c>
      <c r="C224" s="33"/>
      <c r="D224" s="33"/>
      <c r="E224" s="33"/>
      <c r="F224" s="6">
        <f t="shared" ref="F224:G224" si="25">F225+F226+F227+F228+F229+F230+F231+F232+F233+F234+F235+F236+F237</f>
        <v>42027039</v>
      </c>
      <c r="G224" s="6">
        <f t="shared" si="25"/>
        <v>42027039</v>
      </c>
    </row>
    <row r="225" spans="1:7" s="2" customFormat="1" ht="51" customHeight="1">
      <c r="A225" s="14" t="s">
        <v>227</v>
      </c>
      <c r="B225" s="7" t="s">
        <v>136</v>
      </c>
      <c r="C225" s="7" t="s">
        <v>41</v>
      </c>
      <c r="D225" s="7" t="s">
        <v>41</v>
      </c>
      <c r="E225" s="7" t="s">
        <v>47</v>
      </c>
      <c r="F225" s="5">
        <v>10324988</v>
      </c>
      <c r="G225" s="5">
        <v>10324988</v>
      </c>
    </row>
    <row r="226" spans="1:7" s="2" customFormat="1" ht="38.25">
      <c r="A226" s="14" t="s">
        <v>285</v>
      </c>
      <c r="B226" s="7" t="s">
        <v>136</v>
      </c>
      <c r="C226" s="7" t="s">
        <v>41</v>
      </c>
      <c r="D226" s="7" t="s">
        <v>41</v>
      </c>
      <c r="E226" s="7" t="s">
        <v>48</v>
      </c>
      <c r="F226" s="5">
        <v>2222000</v>
      </c>
      <c r="G226" s="5">
        <v>2222000</v>
      </c>
    </row>
    <row r="227" spans="1:7" s="2" customFormat="1" ht="25.5">
      <c r="A227" s="14" t="s">
        <v>228</v>
      </c>
      <c r="B227" s="7" t="s">
        <v>136</v>
      </c>
      <c r="C227" s="7" t="s">
        <v>41</v>
      </c>
      <c r="D227" s="7" t="s">
        <v>41</v>
      </c>
      <c r="E227" s="7" t="s">
        <v>49</v>
      </c>
      <c r="F227" s="5">
        <v>641368</v>
      </c>
      <c r="G227" s="5">
        <v>641368</v>
      </c>
    </row>
    <row r="228" spans="1:7" s="2" customFormat="1" ht="68.25" customHeight="1">
      <c r="A228" s="14" t="s">
        <v>286</v>
      </c>
      <c r="B228" s="7" t="s">
        <v>138</v>
      </c>
      <c r="C228" s="7" t="s">
        <v>41</v>
      </c>
      <c r="D228" s="7" t="s">
        <v>41</v>
      </c>
      <c r="E228" s="7" t="s">
        <v>47</v>
      </c>
      <c r="F228" s="5">
        <v>2409639</v>
      </c>
      <c r="G228" s="5">
        <v>2409639</v>
      </c>
    </row>
    <row r="229" spans="1:7" s="2" customFormat="1" ht="38.25">
      <c r="A229" s="14" t="s">
        <v>262</v>
      </c>
      <c r="B229" s="7" t="s">
        <v>122</v>
      </c>
      <c r="C229" s="7" t="s">
        <v>36</v>
      </c>
      <c r="D229" s="7" t="s">
        <v>41</v>
      </c>
      <c r="E229" s="7" t="s">
        <v>48</v>
      </c>
      <c r="F229" s="5">
        <v>1353200</v>
      </c>
      <c r="G229" s="5">
        <v>1353200</v>
      </c>
    </row>
    <row r="230" spans="1:7" s="2" customFormat="1" ht="25.5">
      <c r="A230" s="14" t="s">
        <v>275</v>
      </c>
      <c r="B230" s="7" t="s">
        <v>139</v>
      </c>
      <c r="C230" s="7" t="s">
        <v>41</v>
      </c>
      <c r="D230" s="7" t="s">
        <v>34</v>
      </c>
      <c r="E230" s="7" t="s">
        <v>48</v>
      </c>
      <c r="F230" s="5">
        <v>1500000</v>
      </c>
      <c r="G230" s="5">
        <v>1500000</v>
      </c>
    </row>
    <row r="231" spans="1:7" s="2" customFormat="1" ht="20.25" customHeight="1">
      <c r="A231" s="14" t="s">
        <v>276</v>
      </c>
      <c r="B231" s="7" t="s">
        <v>140</v>
      </c>
      <c r="C231" s="7" t="s">
        <v>41</v>
      </c>
      <c r="D231" s="7" t="s">
        <v>34</v>
      </c>
      <c r="E231" s="7" t="s">
        <v>48</v>
      </c>
      <c r="F231" s="5">
        <v>5534000</v>
      </c>
      <c r="G231" s="5">
        <v>5534000</v>
      </c>
    </row>
    <row r="232" spans="1:7" s="2" customFormat="1" ht="25.5">
      <c r="A232" s="14" t="s">
        <v>277</v>
      </c>
      <c r="B232" s="7" t="s">
        <v>141</v>
      </c>
      <c r="C232" s="7" t="s">
        <v>41</v>
      </c>
      <c r="D232" s="7" t="s">
        <v>34</v>
      </c>
      <c r="E232" s="7" t="s">
        <v>48</v>
      </c>
      <c r="F232" s="5">
        <v>3810835</v>
      </c>
      <c r="G232" s="5">
        <v>3810835</v>
      </c>
    </row>
    <row r="233" spans="1:7" s="2" customFormat="1" ht="27" customHeight="1">
      <c r="A233" s="14" t="s">
        <v>278</v>
      </c>
      <c r="B233" s="7" t="s">
        <v>142</v>
      </c>
      <c r="C233" s="7" t="s">
        <v>41</v>
      </c>
      <c r="D233" s="7" t="s">
        <v>34</v>
      </c>
      <c r="E233" s="7" t="s">
        <v>47</v>
      </c>
      <c r="F233" s="5">
        <v>8625611</v>
      </c>
      <c r="G233" s="5">
        <v>8625611</v>
      </c>
    </row>
    <row r="234" spans="1:7" s="2" customFormat="1" ht="25.5">
      <c r="A234" s="14" t="s">
        <v>279</v>
      </c>
      <c r="B234" s="7" t="s">
        <v>142</v>
      </c>
      <c r="C234" s="7" t="s">
        <v>41</v>
      </c>
      <c r="D234" s="7" t="s">
        <v>34</v>
      </c>
      <c r="E234" s="7" t="s">
        <v>48</v>
      </c>
      <c r="F234" s="5">
        <v>5266600</v>
      </c>
      <c r="G234" s="5">
        <v>5266600</v>
      </c>
    </row>
    <row r="235" spans="1:7" s="2" customFormat="1" ht="25.5">
      <c r="A235" s="14" t="s">
        <v>280</v>
      </c>
      <c r="B235" s="7" t="s">
        <v>142</v>
      </c>
      <c r="C235" s="7" t="s">
        <v>41</v>
      </c>
      <c r="D235" s="7" t="s">
        <v>34</v>
      </c>
      <c r="E235" s="7" t="s">
        <v>49</v>
      </c>
      <c r="F235" s="5">
        <v>271398</v>
      </c>
      <c r="G235" s="5">
        <v>271398</v>
      </c>
    </row>
    <row r="236" spans="1:7" s="2" customFormat="1" ht="52.5" customHeight="1">
      <c r="A236" s="14" t="s">
        <v>287</v>
      </c>
      <c r="B236" s="7" t="s">
        <v>137</v>
      </c>
      <c r="C236" s="7" t="s">
        <v>41</v>
      </c>
      <c r="D236" s="7" t="s">
        <v>41</v>
      </c>
      <c r="E236" s="7" t="s">
        <v>47</v>
      </c>
      <c r="F236" s="5">
        <v>44660</v>
      </c>
      <c r="G236" s="5">
        <v>44660</v>
      </c>
    </row>
    <row r="237" spans="1:7" s="8" customFormat="1" ht="38.25">
      <c r="A237" s="14" t="s">
        <v>288</v>
      </c>
      <c r="B237" s="7" t="s">
        <v>137</v>
      </c>
      <c r="C237" s="7" t="s">
        <v>41</v>
      </c>
      <c r="D237" s="7" t="s">
        <v>41</v>
      </c>
      <c r="E237" s="7" t="s">
        <v>48</v>
      </c>
      <c r="F237" s="5">
        <v>22740</v>
      </c>
      <c r="G237" s="5">
        <v>22740</v>
      </c>
    </row>
    <row r="238" spans="1:7" s="3" customFormat="1" ht="15.75" customHeight="1">
      <c r="A238" s="32" t="s">
        <v>60</v>
      </c>
      <c r="B238" s="25" t="s">
        <v>13</v>
      </c>
      <c r="C238" s="25"/>
      <c r="D238" s="25"/>
      <c r="E238" s="25"/>
      <c r="F238" s="6">
        <f t="shared" ref="F238:G238" si="26">F239+F240+F241+F242+F243+F244+F245+F246+F247+F248+F249+F250+F251+F252+F253+F254+F255+F256</f>
        <v>90129300</v>
      </c>
      <c r="G238" s="6">
        <f t="shared" si="26"/>
        <v>90140800</v>
      </c>
    </row>
    <row r="239" spans="1:7" s="2" customFormat="1" ht="26.25" customHeight="1">
      <c r="A239" s="14" t="s">
        <v>227</v>
      </c>
      <c r="B239" s="21" t="s">
        <v>151</v>
      </c>
      <c r="C239" s="21" t="s">
        <v>39</v>
      </c>
      <c r="D239" s="21" t="s">
        <v>36</v>
      </c>
      <c r="E239" s="21" t="s">
        <v>47</v>
      </c>
      <c r="F239" s="5">
        <v>1963068</v>
      </c>
      <c r="G239" s="5">
        <v>1963068</v>
      </c>
    </row>
    <row r="240" spans="1:7" s="2" customFormat="1" ht="38.25">
      <c r="A240" s="14" t="s">
        <v>226</v>
      </c>
      <c r="B240" s="21" t="s">
        <v>151</v>
      </c>
      <c r="C240" s="21" t="s">
        <v>39</v>
      </c>
      <c r="D240" s="21" t="s">
        <v>36</v>
      </c>
      <c r="E240" s="21" t="s">
        <v>48</v>
      </c>
      <c r="F240" s="5">
        <f>60020-88</f>
        <v>59932</v>
      </c>
      <c r="G240" s="5">
        <f>60020-88</f>
        <v>59932</v>
      </c>
    </row>
    <row r="241" spans="1:7" s="2" customFormat="1" ht="25.5">
      <c r="A241" s="14" t="s">
        <v>323</v>
      </c>
      <c r="B241" s="21" t="s">
        <v>154</v>
      </c>
      <c r="C241" s="21" t="s">
        <v>39</v>
      </c>
      <c r="D241" s="21" t="s">
        <v>33</v>
      </c>
      <c r="E241" s="21" t="s">
        <v>48</v>
      </c>
      <c r="F241" s="5">
        <v>595053</v>
      </c>
      <c r="G241" s="5">
        <v>595053</v>
      </c>
    </row>
    <row r="242" spans="1:7" s="2" customFormat="1" ht="25.5">
      <c r="A242" s="14" t="s">
        <v>324</v>
      </c>
      <c r="B242" s="21" t="s">
        <v>154</v>
      </c>
      <c r="C242" s="21" t="s">
        <v>39</v>
      </c>
      <c r="D242" s="21" t="s">
        <v>33</v>
      </c>
      <c r="E242" s="21" t="s">
        <v>50</v>
      </c>
      <c r="F242" s="5">
        <v>97697</v>
      </c>
      <c r="G242" s="5">
        <v>97697</v>
      </c>
    </row>
    <row r="243" spans="1:7" s="2" customFormat="1" ht="55.5" customHeight="1">
      <c r="A243" s="14" t="s">
        <v>239</v>
      </c>
      <c r="B243" s="21" t="s">
        <v>152</v>
      </c>
      <c r="C243" s="21" t="s">
        <v>39</v>
      </c>
      <c r="D243" s="21" t="s">
        <v>36</v>
      </c>
      <c r="E243" s="21" t="s">
        <v>47</v>
      </c>
      <c r="F243" s="5">
        <v>11769939</v>
      </c>
      <c r="G243" s="5">
        <v>11769939</v>
      </c>
    </row>
    <row r="244" spans="1:7" s="2" customFormat="1" ht="38.25">
      <c r="A244" s="14" t="s">
        <v>240</v>
      </c>
      <c r="B244" s="21" t="s">
        <v>152</v>
      </c>
      <c r="C244" s="21" t="s">
        <v>39</v>
      </c>
      <c r="D244" s="21" t="s">
        <v>36</v>
      </c>
      <c r="E244" s="21" t="s">
        <v>48</v>
      </c>
      <c r="F244" s="5">
        <v>597085</v>
      </c>
      <c r="G244" s="5">
        <v>596830</v>
      </c>
    </row>
    <row r="245" spans="1:7" s="2" customFormat="1" ht="38.25">
      <c r="A245" s="14" t="s">
        <v>241</v>
      </c>
      <c r="B245" s="21" t="s">
        <v>152</v>
      </c>
      <c r="C245" s="21" t="s">
        <v>39</v>
      </c>
      <c r="D245" s="21" t="s">
        <v>36</v>
      </c>
      <c r="E245" s="21" t="s">
        <v>49</v>
      </c>
      <c r="F245" s="5">
        <v>6500</v>
      </c>
      <c r="G245" s="5">
        <v>6500</v>
      </c>
    </row>
    <row r="246" spans="1:7" s="2" customFormat="1" ht="42.75" customHeight="1">
      <c r="A246" s="16" t="s">
        <v>320</v>
      </c>
      <c r="B246" s="21" t="s">
        <v>155</v>
      </c>
      <c r="C246" s="21" t="s">
        <v>42</v>
      </c>
      <c r="D246" s="21" t="s">
        <v>34</v>
      </c>
      <c r="E246" s="21" t="s">
        <v>0</v>
      </c>
      <c r="F246" s="5">
        <v>43423030</v>
      </c>
      <c r="G246" s="5">
        <v>43423030</v>
      </c>
    </row>
    <row r="247" spans="1:7" s="2" customFormat="1" ht="27" customHeight="1">
      <c r="A247" s="16" t="s">
        <v>325</v>
      </c>
      <c r="B247" s="21" t="s">
        <v>178</v>
      </c>
      <c r="C247" s="21" t="s">
        <v>39</v>
      </c>
      <c r="D247" s="21" t="s">
        <v>33</v>
      </c>
      <c r="E247" s="21" t="s">
        <v>0</v>
      </c>
      <c r="F247" s="5">
        <v>16018794</v>
      </c>
      <c r="G247" s="5">
        <v>16018794</v>
      </c>
    </row>
    <row r="248" spans="1:7" s="2" customFormat="1" ht="42" customHeight="1">
      <c r="A248" s="14" t="s">
        <v>326</v>
      </c>
      <c r="B248" s="21" t="s">
        <v>156</v>
      </c>
      <c r="C248" s="21" t="s">
        <v>39</v>
      </c>
      <c r="D248" s="21" t="s">
        <v>33</v>
      </c>
      <c r="E248" s="21" t="s">
        <v>47</v>
      </c>
      <c r="F248" s="5">
        <v>3179046</v>
      </c>
      <c r="G248" s="5">
        <v>3179046</v>
      </c>
    </row>
    <row r="249" spans="1:7" s="2" customFormat="1" ht="25.5">
      <c r="A249" s="14" t="s">
        <v>327</v>
      </c>
      <c r="B249" s="21" t="s">
        <v>156</v>
      </c>
      <c r="C249" s="21" t="s">
        <v>39</v>
      </c>
      <c r="D249" s="21" t="s">
        <v>33</v>
      </c>
      <c r="E249" s="21" t="s">
        <v>48</v>
      </c>
      <c r="F249" s="5">
        <v>268711</v>
      </c>
      <c r="G249" s="5">
        <v>268711</v>
      </c>
    </row>
    <row r="250" spans="1:7" s="2" customFormat="1" ht="28.5" customHeight="1">
      <c r="A250" s="16" t="s">
        <v>328</v>
      </c>
      <c r="B250" s="21" t="s">
        <v>156</v>
      </c>
      <c r="C250" s="21" t="s">
        <v>39</v>
      </c>
      <c r="D250" s="21" t="s">
        <v>33</v>
      </c>
      <c r="E250" s="21" t="s">
        <v>0</v>
      </c>
      <c r="F250" s="5">
        <v>3887635</v>
      </c>
      <c r="G250" s="5">
        <v>3887635</v>
      </c>
    </row>
    <row r="251" spans="1:7" s="2" customFormat="1" ht="13.5">
      <c r="A251" s="14" t="s">
        <v>329</v>
      </c>
      <c r="B251" s="21" t="s">
        <v>156</v>
      </c>
      <c r="C251" s="21" t="s">
        <v>39</v>
      </c>
      <c r="D251" s="21" t="s">
        <v>33</v>
      </c>
      <c r="E251" s="21" t="s">
        <v>49</v>
      </c>
      <c r="F251" s="5">
        <v>8032</v>
      </c>
      <c r="G251" s="5">
        <v>8032</v>
      </c>
    </row>
    <row r="252" spans="1:7" s="2" customFormat="1" ht="50.25" customHeight="1">
      <c r="A252" s="14" t="s">
        <v>330</v>
      </c>
      <c r="B252" s="21" t="s">
        <v>157</v>
      </c>
      <c r="C252" s="21" t="s">
        <v>39</v>
      </c>
      <c r="D252" s="21" t="s">
        <v>33</v>
      </c>
      <c r="E252" s="21" t="s">
        <v>47</v>
      </c>
      <c r="F252" s="5">
        <v>6745274</v>
      </c>
      <c r="G252" s="5">
        <v>6745274</v>
      </c>
    </row>
    <row r="253" spans="1:7" s="2" customFormat="1" ht="25.5">
      <c r="A253" s="14" t="s">
        <v>331</v>
      </c>
      <c r="B253" s="21" t="s">
        <v>157</v>
      </c>
      <c r="C253" s="21" t="s">
        <v>39</v>
      </c>
      <c r="D253" s="21" t="s">
        <v>33</v>
      </c>
      <c r="E253" s="21" t="s">
        <v>48</v>
      </c>
      <c r="F253" s="5">
        <v>884287</v>
      </c>
      <c r="G253" s="5">
        <v>884287</v>
      </c>
    </row>
    <row r="254" spans="1:7" s="2" customFormat="1" ht="25.5">
      <c r="A254" s="14" t="s">
        <v>332</v>
      </c>
      <c r="B254" s="21" t="s">
        <v>157</v>
      </c>
      <c r="C254" s="21" t="s">
        <v>39</v>
      </c>
      <c r="D254" s="21" t="s">
        <v>33</v>
      </c>
      <c r="E254" s="21" t="s">
        <v>49</v>
      </c>
      <c r="F254" s="5">
        <v>8032</v>
      </c>
      <c r="G254" s="5">
        <v>8032</v>
      </c>
    </row>
    <row r="255" spans="1:7" s="2" customFormat="1" ht="38.25">
      <c r="A255" s="14" t="s">
        <v>424</v>
      </c>
      <c r="B255" s="21" t="s">
        <v>216</v>
      </c>
      <c r="C255" s="21" t="s">
        <v>39</v>
      </c>
      <c r="D255" s="21" t="s">
        <v>33</v>
      </c>
      <c r="E255" s="21" t="s">
        <v>48</v>
      </c>
      <c r="F255" s="5">
        <v>409600</v>
      </c>
      <c r="G255" s="5">
        <v>416000</v>
      </c>
    </row>
    <row r="256" spans="1:7" s="2" customFormat="1" ht="38.25">
      <c r="A256" s="14" t="s">
        <v>333</v>
      </c>
      <c r="B256" s="21" t="s">
        <v>158</v>
      </c>
      <c r="C256" s="21" t="s">
        <v>39</v>
      </c>
      <c r="D256" s="21" t="s">
        <v>33</v>
      </c>
      <c r="E256" s="21" t="s">
        <v>48</v>
      </c>
      <c r="F256" s="5">
        <v>207585</v>
      </c>
      <c r="G256" s="5">
        <v>212940</v>
      </c>
    </row>
    <row r="257" spans="1:10" s="3" customFormat="1" ht="25.5">
      <c r="A257" s="32" t="s">
        <v>183</v>
      </c>
      <c r="B257" s="25" t="s">
        <v>25</v>
      </c>
      <c r="C257" s="25"/>
      <c r="D257" s="25"/>
      <c r="E257" s="25"/>
      <c r="F257" s="6">
        <f t="shared" ref="F257:G257" si="27">F258+F259+F260</f>
        <v>1225000</v>
      </c>
      <c r="G257" s="6">
        <f t="shared" si="27"/>
        <v>1225000</v>
      </c>
    </row>
    <row r="258" spans="1:10" s="2" customFormat="1" ht="26.25" customHeight="1">
      <c r="A258" s="16" t="s">
        <v>257</v>
      </c>
      <c r="B258" s="21" t="s">
        <v>119</v>
      </c>
      <c r="C258" s="21" t="s">
        <v>40</v>
      </c>
      <c r="D258" s="21" t="s">
        <v>37</v>
      </c>
      <c r="E258" s="21" t="s">
        <v>0</v>
      </c>
      <c r="F258" s="5">
        <v>955000</v>
      </c>
      <c r="G258" s="5">
        <v>955000</v>
      </c>
    </row>
    <row r="259" spans="1:10" s="2" customFormat="1" ht="16.5" customHeight="1">
      <c r="A259" s="16" t="s">
        <v>253</v>
      </c>
      <c r="B259" s="21" t="s">
        <v>169</v>
      </c>
      <c r="C259" s="21" t="s">
        <v>36</v>
      </c>
      <c r="D259" s="21" t="s">
        <v>41</v>
      </c>
      <c r="E259" s="21" t="s">
        <v>0</v>
      </c>
      <c r="F259" s="5">
        <v>120000</v>
      </c>
      <c r="G259" s="5">
        <v>120000</v>
      </c>
    </row>
    <row r="260" spans="1:10" s="2" customFormat="1" ht="16.5" customHeight="1">
      <c r="A260" s="16" t="s">
        <v>258</v>
      </c>
      <c r="B260" s="21" t="s">
        <v>120</v>
      </c>
      <c r="C260" s="21" t="s">
        <v>40</v>
      </c>
      <c r="D260" s="21" t="s">
        <v>37</v>
      </c>
      <c r="E260" s="21" t="s">
        <v>0</v>
      </c>
      <c r="F260" s="5">
        <v>150000</v>
      </c>
      <c r="G260" s="5">
        <v>150000</v>
      </c>
    </row>
    <row r="261" spans="1:10" s="3" customFormat="1" ht="25.5">
      <c r="A261" s="29" t="s">
        <v>71</v>
      </c>
      <c r="B261" s="33" t="s">
        <v>68</v>
      </c>
      <c r="C261" s="33"/>
      <c r="D261" s="33"/>
      <c r="E261" s="33"/>
      <c r="F261" s="6">
        <f t="shared" ref="F261:G261" si="28">F262+F263</f>
        <v>1000000</v>
      </c>
      <c r="G261" s="6">
        <f t="shared" si="28"/>
        <v>1500000</v>
      </c>
      <c r="H261" s="34"/>
      <c r="I261" s="34"/>
      <c r="J261" s="34"/>
    </row>
    <row r="262" spans="1:10" s="8" customFormat="1" ht="38.25">
      <c r="A262" s="14" t="s">
        <v>281</v>
      </c>
      <c r="B262" s="7" t="s">
        <v>222</v>
      </c>
      <c r="C262" s="7" t="s">
        <v>41</v>
      </c>
      <c r="D262" s="7" t="s">
        <v>34</v>
      </c>
      <c r="E262" s="7" t="s">
        <v>48</v>
      </c>
      <c r="F262" s="5">
        <v>0</v>
      </c>
      <c r="G262" s="5">
        <v>0</v>
      </c>
    </row>
    <row r="263" spans="1:10" s="2" customFormat="1" ht="13.5">
      <c r="A263" s="14" t="s">
        <v>129</v>
      </c>
      <c r="B263" s="7" t="s">
        <v>130</v>
      </c>
      <c r="C263" s="7" t="s">
        <v>41</v>
      </c>
      <c r="D263" s="7" t="s">
        <v>34</v>
      </c>
      <c r="E263" s="7"/>
      <c r="F263" s="5">
        <f>F264</f>
        <v>1000000</v>
      </c>
      <c r="G263" s="5">
        <f>G264</f>
        <v>1500000</v>
      </c>
    </row>
    <row r="264" spans="1:10" s="2" customFormat="1" ht="13.5">
      <c r="A264" s="14" t="s">
        <v>179</v>
      </c>
      <c r="B264" s="7" t="s">
        <v>75</v>
      </c>
      <c r="C264" s="7" t="s">
        <v>41</v>
      </c>
      <c r="D264" s="7" t="s">
        <v>34</v>
      </c>
      <c r="E264" s="7"/>
      <c r="F264" s="5">
        <f t="shared" ref="F264:G264" si="29">F265</f>
        <v>1000000</v>
      </c>
      <c r="G264" s="5">
        <f t="shared" si="29"/>
        <v>1500000</v>
      </c>
    </row>
    <row r="265" spans="1:10" s="2" customFormat="1" ht="25.5">
      <c r="A265" s="14" t="s">
        <v>282</v>
      </c>
      <c r="B265" s="7" t="s">
        <v>76</v>
      </c>
      <c r="C265" s="7" t="s">
        <v>41</v>
      </c>
      <c r="D265" s="7" t="s">
        <v>34</v>
      </c>
      <c r="E265" s="7" t="s">
        <v>48</v>
      </c>
      <c r="F265" s="5">
        <v>1000000</v>
      </c>
      <c r="G265" s="5">
        <v>1500000</v>
      </c>
    </row>
    <row r="266" spans="1:10" s="23" customFormat="1" ht="12.75" customHeight="1">
      <c r="A266" s="31" t="s">
        <v>58</v>
      </c>
      <c r="B266" s="25" t="s">
        <v>59</v>
      </c>
      <c r="C266" s="25"/>
      <c r="D266" s="25"/>
      <c r="E266" s="25"/>
      <c r="F266" s="35">
        <f t="shared" ref="F266:G266" si="30">F267+F269+F268</f>
        <v>115780</v>
      </c>
      <c r="G266" s="35">
        <f t="shared" si="30"/>
        <v>115780</v>
      </c>
    </row>
    <row r="267" spans="1:10" s="2" customFormat="1" ht="38.25">
      <c r="A267" s="14" t="s">
        <v>334</v>
      </c>
      <c r="B267" s="21" t="s">
        <v>112</v>
      </c>
      <c r="C267" s="21" t="s">
        <v>39</v>
      </c>
      <c r="D267" s="21" t="s">
        <v>33</v>
      </c>
      <c r="E267" s="21" t="s">
        <v>48</v>
      </c>
      <c r="F267" s="5">
        <v>0</v>
      </c>
      <c r="G267" s="5">
        <v>0</v>
      </c>
    </row>
    <row r="268" spans="1:10" s="2" customFormat="1" ht="38.25">
      <c r="A268" s="15" t="s">
        <v>395</v>
      </c>
      <c r="B268" s="21" t="s">
        <v>112</v>
      </c>
      <c r="C268" s="21" t="s">
        <v>40</v>
      </c>
      <c r="D268" s="21" t="s">
        <v>36</v>
      </c>
      <c r="E268" s="21" t="s">
        <v>48</v>
      </c>
      <c r="F268" s="5">
        <v>100000</v>
      </c>
      <c r="G268" s="5">
        <v>100000</v>
      </c>
    </row>
    <row r="269" spans="1:10" s="8" customFormat="1" ht="42" customHeight="1">
      <c r="A269" s="16" t="s">
        <v>352</v>
      </c>
      <c r="B269" s="21" t="s">
        <v>112</v>
      </c>
      <c r="C269" s="21" t="s">
        <v>44</v>
      </c>
      <c r="D269" s="21" t="s">
        <v>35</v>
      </c>
      <c r="E269" s="21" t="s">
        <v>0</v>
      </c>
      <c r="F269" s="13">
        <v>15780</v>
      </c>
      <c r="G269" s="13">
        <v>15780</v>
      </c>
    </row>
    <row r="270" spans="1:10" s="3" customFormat="1" ht="29.25" customHeight="1">
      <c r="A270" s="31" t="s">
        <v>82</v>
      </c>
      <c r="B270" s="25" t="s">
        <v>70</v>
      </c>
      <c r="C270" s="25"/>
      <c r="D270" s="25"/>
      <c r="E270" s="25"/>
      <c r="F270" s="6">
        <f t="shared" ref="F270:G270" si="31">F271</f>
        <v>593900</v>
      </c>
      <c r="G270" s="6">
        <f t="shared" si="31"/>
        <v>593900</v>
      </c>
    </row>
    <row r="271" spans="1:10" s="2" customFormat="1" ht="38.25" customHeight="1">
      <c r="A271" s="16" t="s">
        <v>254</v>
      </c>
      <c r="B271" s="21" t="s">
        <v>98</v>
      </c>
      <c r="C271" s="21" t="s">
        <v>36</v>
      </c>
      <c r="D271" s="21" t="s">
        <v>41</v>
      </c>
      <c r="E271" s="21" t="s">
        <v>0</v>
      </c>
      <c r="F271" s="5">
        <f>30000+563900</f>
        <v>593900</v>
      </c>
      <c r="G271" s="5">
        <f>30000+563900</f>
        <v>593900</v>
      </c>
    </row>
    <row r="272" spans="1:10" s="3" customFormat="1" ht="13.5">
      <c r="A272" s="29" t="s">
        <v>3</v>
      </c>
      <c r="B272" s="25" t="s">
        <v>4</v>
      </c>
      <c r="C272" s="25"/>
      <c r="D272" s="25"/>
      <c r="E272" s="25"/>
      <c r="F272" s="6">
        <f>F273+F274+F275+F276+F277+F278+F279+F280+F281+F282+F283+F284+F285+F286+F287+F288+F289+F290+F291+F292+F293+F294+F295+F296+F297+F298+F299+F300+F301</f>
        <v>84806320.350000009</v>
      </c>
      <c r="G272" s="6">
        <f>G273+G274+G275+G276+G277+G278+G279+G280+G281+G282+G283+G284+G285+G286+G287+G288+G289+G290+G291+G292+G293+G294+G295+G296+G297+G298+G299+G300+G301</f>
        <v>85076129.159999996</v>
      </c>
    </row>
    <row r="273" spans="1:7" s="2" customFormat="1" ht="13.5">
      <c r="A273" s="14" t="s">
        <v>284</v>
      </c>
      <c r="B273" s="21" t="s">
        <v>203</v>
      </c>
      <c r="C273" s="21" t="s">
        <v>33</v>
      </c>
      <c r="D273" s="21" t="s">
        <v>45</v>
      </c>
      <c r="E273" s="21" t="s">
        <v>49</v>
      </c>
      <c r="F273" s="5">
        <v>0</v>
      </c>
      <c r="G273" s="5">
        <v>0</v>
      </c>
    </row>
    <row r="274" spans="1:7" s="8" customFormat="1" ht="13.5">
      <c r="A274" s="14" t="s">
        <v>284</v>
      </c>
      <c r="B274" s="7" t="s">
        <v>203</v>
      </c>
      <c r="C274" s="7" t="s">
        <v>41</v>
      </c>
      <c r="D274" s="7" t="s">
        <v>34</v>
      </c>
      <c r="E274" s="7" t="s">
        <v>49</v>
      </c>
      <c r="F274" s="5">
        <v>0</v>
      </c>
      <c r="G274" s="5">
        <v>0</v>
      </c>
    </row>
    <row r="275" spans="1:7" s="2" customFormat="1" ht="41.25" customHeight="1">
      <c r="A275" s="14" t="s">
        <v>232</v>
      </c>
      <c r="B275" s="21" t="s">
        <v>88</v>
      </c>
      <c r="C275" s="21" t="s">
        <v>33</v>
      </c>
      <c r="D275" s="21" t="s">
        <v>5</v>
      </c>
      <c r="E275" s="21" t="s">
        <v>47</v>
      </c>
      <c r="F275" s="5">
        <v>1252000</v>
      </c>
      <c r="G275" s="5">
        <v>1252000</v>
      </c>
    </row>
    <row r="276" spans="1:7" s="2" customFormat="1" ht="25.5">
      <c r="A276" s="14" t="s">
        <v>233</v>
      </c>
      <c r="B276" s="21" t="s">
        <v>88</v>
      </c>
      <c r="C276" s="21" t="s">
        <v>33</v>
      </c>
      <c r="D276" s="21" t="s">
        <v>5</v>
      </c>
      <c r="E276" s="21" t="s">
        <v>48</v>
      </c>
      <c r="F276" s="5">
        <v>62600</v>
      </c>
      <c r="G276" s="5">
        <v>62600</v>
      </c>
    </row>
    <row r="277" spans="1:7" ht="13.5">
      <c r="A277" s="14" t="s">
        <v>418</v>
      </c>
      <c r="B277" s="21" t="s">
        <v>193</v>
      </c>
      <c r="C277" s="21" t="s">
        <v>33</v>
      </c>
      <c r="D277" s="21" t="s">
        <v>44</v>
      </c>
      <c r="E277" s="21" t="s">
        <v>49</v>
      </c>
      <c r="F277" s="5">
        <v>2000000</v>
      </c>
      <c r="G277" s="5">
        <v>2000000</v>
      </c>
    </row>
    <row r="278" spans="1:7" s="2" customFormat="1" ht="13.5" customHeight="1">
      <c r="A278" s="14" t="s">
        <v>230</v>
      </c>
      <c r="B278" s="7" t="s">
        <v>217</v>
      </c>
      <c r="C278" s="7" t="s">
        <v>33</v>
      </c>
      <c r="D278" s="7" t="s">
        <v>45</v>
      </c>
      <c r="E278" s="7" t="s">
        <v>49</v>
      </c>
      <c r="F278" s="5">
        <v>11500000</v>
      </c>
      <c r="G278" s="5">
        <f>F278</f>
        <v>11500000</v>
      </c>
    </row>
    <row r="279" spans="1:7" s="2" customFormat="1" ht="38.25">
      <c r="A279" s="14" t="s">
        <v>234</v>
      </c>
      <c r="B279" s="21" t="s">
        <v>89</v>
      </c>
      <c r="C279" s="21" t="s">
        <v>33</v>
      </c>
      <c r="D279" s="21" t="s">
        <v>36</v>
      </c>
      <c r="E279" s="21" t="s">
        <v>48</v>
      </c>
      <c r="F279" s="5">
        <v>80800</v>
      </c>
      <c r="G279" s="5">
        <v>80800</v>
      </c>
    </row>
    <row r="280" spans="1:7" s="2" customFormat="1" ht="40.5" customHeight="1">
      <c r="A280" s="14" t="s">
        <v>231</v>
      </c>
      <c r="B280" s="21" t="s">
        <v>87</v>
      </c>
      <c r="C280" s="21" t="s">
        <v>33</v>
      </c>
      <c r="D280" s="21" t="s">
        <v>35</v>
      </c>
      <c r="E280" s="21" t="s">
        <v>47</v>
      </c>
      <c r="F280" s="5">
        <v>2130059</v>
      </c>
      <c r="G280" s="5">
        <v>2130059</v>
      </c>
    </row>
    <row r="281" spans="1:7" s="2" customFormat="1" ht="54.75" customHeight="1">
      <c r="A281" s="14" t="s">
        <v>227</v>
      </c>
      <c r="B281" s="21" t="s">
        <v>85</v>
      </c>
      <c r="C281" s="21" t="s">
        <v>33</v>
      </c>
      <c r="D281" s="21" t="s">
        <v>34</v>
      </c>
      <c r="E281" s="21" t="s">
        <v>47</v>
      </c>
      <c r="F281" s="5">
        <v>4181130</v>
      </c>
      <c r="G281" s="5">
        <v>4181130</v>
      </c>
    </row>
    <row r="282" spans="1:7" s="2" customFormat="1" ht="45.75" customHeight="1">
      <c r="A282" s="14" t="s">
        <v>226</v>
      </c>
      <c r="B282" s="21" t="s">
        <v>85</v>
      </c>
      <c r="C282" s="21" t="s">
        <v>33</v>
      </c>
      <c r="D282" s="21" t="s">
        <v>34</v>
      </c>
      <c r="E282" s="21" t="s">
        <v>48</v>
      </c>
      <c r="F282" s="5">
        <v>1432596</v>
      </c>
      <c r="G282" s="5">
        <v>1432596</v>
      </c>
    </row>
    <row r="283" spans="1:7" s="2" customFormat="1" ht="25.5">
      <c r="A283" s="14" t="s">
        <v>228</v>
      </c>
      <c r="B283" s="21" t="s">
        <v>85</v>
      </c>
      <c r="C283" s="21" t="s">
        <v>33</v>
      </c>
      <c r="D283" s="21" t="s">
        <v>34</v>
      </c>
      <c r="E283" s="21" t="s">
        <v>49</v>
      </c>
      <c r="F283" s="5">
        <v>51490</v>
      </c>
      <c r="G283" s="5">
        <v>51490</v>
      </c>
    </row>
    <row r="284" spans="1:7" s="2" customFormat="1" ht="54" customHeight="1">
      <c r="A284" s="14" t="s">
        <v>227</v>
      </c>
      <c r="B284" s="21" t="s">
        <v>85</v>
      </c>
      <c r="C284" s="21" t="s">
        <v>33</v>
      </c>
      <c r="D284" s="21" t="s">
        <v>36</v>
      </c>
      <c r="E284" s="21" t="s">
        <v>47</v>
      </c>
      <c r="F284" s="5">
        <v>33504334.760000002</v>
      </c>
      <c r="G284" s="5">
        <v>34551817</v>
      </c>
    </row>
    <row r="285" spans="1:7" s="2" customFormat="1" ht="38.25">
      <c r="A285" s="14" t="s">
        <v>226</v>
      </c>
      <c r="B285" s="21" t="s">
        <v>85</v>
      </c>
      <c r="C285" s="21" t="s">
        <v>33</v>
      </c>
      <c r="D285" s="21" t="s">
        <v>36</v>
      </c>
      <c r="E285" s="21" t="s">
        <v>48</v>
      </c>
      <c r="F285" s="5">
        <v>5358150.59</v>
      </c>
      <c r="G285" s="5">
        <v>4449077.16</v>
      </c>
    </row>
    <row r="286" spans="1:7" s="2" customFormat="1" ht="25.5">
      <c r="A286" s="14" t="s">
        <v>228</v>
      </c>
      <c r="B286" s="21" t="s">
        <v>85</v>
      </c>
      <c r="C286" s="21" t="s">
        <v>33</v>
      </c>
      <c r="D286" s="21" t="s">
        <v>36</v>
      </c>
      <c r="E286" s="21" t="s">
        <v>49</v>
      </c>
      <c r="F286" s="5">
        <v>232805</v>
      </c>
      <c r="G286" s="5">
        <v>232805</v>
      </c>
    </row>
    <row r="287" spans="1:7" s="2" customFormat="1" ht="55.5" customHeight="1">
      <c r="A287" s="14" t="s">
        <v>227</v>
      </c>
      <c r="B287" s="21" t="s">
        <v>85</v>
      </c>
      <c r="C287" s="21" t="s">
        <v>33</v>
      </c>
      <c r="D287" s="21" t="s">
        <v>37</v>
      </c>
      <c r="E287" s="21" t="s">
        <v>47</v>
      </c>
      <c r="F287" s="5">
        <v>1790117</v>
      </c>
      <c r="G287" s="5">
        <v>1790117</v>
      </c>
    </row>
    <row r="288" spans="1:7" s="2" customFormat="1" ht="38.25">
      <c r="A288" s="14" t="s">
        <v>226</v>
      </c>
      <c r="B288" s="21" t="s">
        <v>85</v>
      </c>
      <c r="C288" s="21" t="s">
        <v>33</v>
      </c>
      <c r="D288" s="21" t="s">
        <v>37</v>
      </c>
      <c r="E288" s="21" t="s">
        <v>48</v>
      </c>
      <c r="F288" s="5">
        <f>12000+10000+10000+5000+1000+30000+5000-56291</f>
        <v>16709</v>
      </c>
      <c r="G288" s="5">
        <f>F288</f>
        <v>16709</v>
      </c>
    </row>
    <row r="289" spans="1:7" s="2" customFormat="1" ht="25.5">
      <c r="A289" s="14" t="s">
        <v>228</v>
      </c>
      <c r="B289" s="21" t="s">
        <v>85</v>
      </c>
      <c r="C289" s="21" t="s">
        <v>33</v>
      </c>
      <c r="D289" s="21" t="s">
        <v>37</v>
      </c>
      <c r="E289" s="21" t="s">
        <v>49</v>
      </c>
      <c r="F289" s="5">
        <v>10000</v>
      </c>
      <c r="G289" s="5">
        <f>F289</f>
        <v>10000</v>
      </c>
    </row>
    <row r="290" spans="1:7" s="2" customFormat="1" ht="40.5" customHeight="1">
      <c r="A290" s="14" t="s">
        <v>229</v>
      </c>
      <c r="B290" s="21" t="s">
        <v>86</v>
      </c>
      <c r="C290" s="21" t="s">
        <v>33</v>
      </c>
      <c r="D290" s="21" t="s">
        <v>34</v>
      </c>
      <c r="E290" s="21" t="s">
        <v>47</v>
      </c>
      <c r="F290" s="5">
        <v>1611784</v>
      </c>
      <c r="G290" s="5">
        <v>1611784</v>
      </c>
    </row>
    <row r="291" spans="1:7" s="2" customFormat="1" ht="38.25" customHeight="1">
      <c r="A291" s="14" t="s">
        <v>260</v>
      </c>
      <c r="B291" s="21" t="s">
        <v>101</v>
      </c>
      <c r="C291" s="21" t="s">
        <v>33</v>
      </c>
      <c r="D291" s="21" t="s">
        <v>37</v>
      </c>
      <c r="E291" s="21" t="s">
        <v>47</v>
      </c>
      <c r="F291" s="5">
        <v>1157174</v>
      </c>
      <c r="G291" s="5">
        <v>1157174</v>
      </c>
    </row>
    <row r="292" spans="1:7" s="2" customFormat="1" ht="39.75" customHeight="1">
      <c r="A292" s="14" t="s">
        <v>239</v>
      </c>
      <c r="B292" s="21" t="s">
        <v>170</v>
      </c>
      <c r="C292" s="21" t="s">
        <v>33</v>
      </c>
      <c r="D292" s="21" t="s">
        <v>45</v>
      </c>
      <c r="E292" s="21" t="s">
        <v>47</v>
      </c>
      <c r="F292" s="5">
        <v>12577591</v>
      </c>
      <c r="G292" s="5">
        <v>12577591</v>
      </c>
    </row>
    <row r="293" spans="1:7" s="2" customFormat="1" ht="38.25">
      <c r="A293" s="14" t="s">
        <v>240</v>
      </c>
      <c r="B293" s="21" t="s">
        <v>170</v>
      </c>
      <c r="C293" s="21" t="s">
        <v>33</v>
      </c>
      <c r="D293" s="21" t="s">
        <v>45</v>
      </c>
      <c r="E293" s="21" t="s">
        <v>48</v>
      </c>
      <c r="F293" s="5">
        <v>2541550</v>
      </c>
      <c r="G293" s="5">
        <f>F293</f>
        <v>2541550</v>
      </c>
    </row>
    <row r="294" spans="1:7" s="2" customFormat="1" ht="38.25">
      <c r="A294" s="14" t="s">
        <v>241</v>
      </c>
      <c r="B294" s="21" t="s">
        <v>170</v>
      </c>
      <c r="C294" s="21" t="s">
        <v>33</v>
      </c>
      <c r="D294" s="21" t="s">
        <v>45</v>
      </c>
      <c r="E294" s="21" t="s">
        <v>49</v>
      </c>
      <c r="F294" s="5">
        <v>9830</v>
      </c>
      <c r="G294" s="5">
        <v>9830</v>
      </c>
    </row>
    <row r="295" spans="1:7" s="2" customFormat="1" ht="38.25">
      <c r="A295" s="14" t="s">
        <v>238</v>
      </c>
      <c r="B295" s="21" t="s">
        <v>92</v>
      </c>
      <c r="C295" s="21" t="s">
        <v>33</v>
      </c>
      <c r="D295" s="21" t="s">
        <v>41</v>
      </c>
      <c r="E295" s="21" t="s">
        <v>48</v>
      </c>
      <c r="F295" s="5">
        <v>2400</v>
      </c>
      <c r="G295" s="5">
        <v>30400</v>
      </c>
    </row>
    <row r="296" spans="1:7" s="2" customFormat="1" ht="77.25" customHeight="1">
      <c r="A296" s="14" t="s">
        <v>243</v>
      </c>
      <c r="B296" s="21" t="s">
        <v>93</v>
      </c>
      <c r="C296" s="21" t="s">
        <v>34</v>
      </c>
      <c r="D296" s="21" t="s">
        <v>36</v>
      </c>
      <c r="E296" s="21" t="s">
        <v>47</v>
      </c>
      <c r="F296" s="5">
        <v>2321500</v>
      </c>
      <c r="G296" s="5">
        <v>2424900</v>
      </c>
    </row>
    <row r="297" spans="1:7" s="2" customFormat="1" ht="57" customHeight="1">
      <c r="A297" s="14" t="s">
        <v>244</v>
      </c>
      <c r="B297" s="21" t="s">
        <v>93</v>
      </c>
      <c r="C297" s="21" t="s">
        <v>34</v>
      </c>
      <c r="D297" s="21" t="s">
        <v>36</v>
      </c>
      <c r="E297" s="21" t="s">
        <v>48</v>
      </c>
      <c r="F297" s="5">
        <v>0</v>
      </c>
      <c r="G297" s="5">
        <v>0</v>
      </c>
    </row>
    <row r="298" spans="1:7" s="2" customFormat="1" ht="45" customHeight="1">
      <c r="A298" s="14" t="s">
        <v>235</v>
      </c>
      <c r="B298" s="21" t="s">
        <v>91</v>
      </c>
      <c r="C298" s="21" t="s">
        <v>33</v>
      </c>
      <c r="D298" s="21" t="s">
        <v>36</v>
      </c>
      <c r="E298" s="21" t="s">
        <v>47</v>
      </c>
      <c r="F298" s="5">
        <v>626100</v>
      </c>
      <c r="G298" s="5">
        <v>626100</v>
      </c>
    </row>
    <row r="299" spans="1:7" s="2" customFormat="1" ht="25.5">
      <c r="A299" s="14" t="s">
        <v>236</v>
      </c>
      <c r="B299" s="21" t="s">
        <v>91</v>
      </c>
      <c r="C299" s="21" t="s">
        <v>33</v>
      </c>
      <c r="D299" s="21" t="s">
        <v>36</v>
      </c>
      <c r="E299" s="21" t="s">
        <v>48</v>
      </c>
      <c r="F299" s="5">
        <v>31400</v>
      </c>
      <c r="G299" s="5">
        <v>31400</v>
      </c>
    </row>
    <row r="300" spans="1:7" s="2" customFormat="1" ht="42.75" customHeight="1">
      <c r="A300" s="16" t="s">
        <v>259</v>
      </c>
      <c r="B300" s="21" t="s">
        <v>205</v>
      </c>
      <c r="C300" s="21" t="s">
        <v>43</v>
      </c>
      <c r="D300" s="21" t="s">
        <v>35</v>
      </c>
      <c r="E300" s="21" t="s">
        <v>0</v>
      </c>
      <c r="F300" s="5">
        <v>200000</v>
      </c>
      <c r="G300" s="5">
        <v>200000</v>
      </c>
    </row>
    <row r="301" spans="1:7" s="2" customFormat="1" ht="38.25">
      <c r="A301" s="14" t="s">
        <v>237</v>
      </c>
      <c r="B301" s="21" t="s">
        <v>90</v>
      </c>
      <c r="C301" s="21" t="s">
        <v>33</v>
      </c>
      <c r="D301" s="21" t="s">
        <v>36</v>
      </c>
      <c r="E301" s="21" t="s">
        <v>47</v>
      </c>
      <c r="F301" s="5">
        <v>124200</v>
      </c>
      <c r="G301" s="5">
        <v>124200</v>
      </c>
    </row>
    <row r="305" spans="1:1">
      <c r="A305" s="26" t="s">
        <v>188</v>
      </c>
    </row>
  </sheetData>
  <mergeCells count="4">
    <mergeCell ref="A3:E3"/>
    <mergeCell ref="A2:G2"/>
    <mergeCell ref="F1:G1"/>
    <mergeCell ref="B1:E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75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2024-12-19T08:59:56Z</cp:lastPrinted>
  <dcterms:created xsi:type="dcterms:W3CDTF">2008-10-16T09:22:50Z</dcterms:created>
  <dcterms:modified xsi:type="dcterms:W3CDTF">2024-12-28T05:56:49Z</dcterms:modified>
</cp:coreProperties>
</file>